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040" windowHeight="12975" activeTab="3"/>
  </bookViews>
  <sheets>
    <sheet name="封皮" sheetId="1" r:id="rId1"/>
    <sheet name="收入" sheetId="2" r:id="rId2"/>
    <sheet name="支出" sheetId="3" r:id="rId3"/>
    <sheet name="经济分类" sheetId="4" r:id="rId4"/>
    <sheet name="乡镇收入" sheetId="5" r:id="rId5"/>
    <sheet name="当月完成情况表" sheetId="6" r:id="rId6"/>
    <sheet name="Sheet2" sheetId="8" r:id="rId7"/>
    <sheet name="Sheet1" sheetId="9" r:id="rId8"/>
    <sheet name="Sheet4" sheetId="11" r:id="rId9"/>
    <sheet name="Sheet5" sheetId="12" r:id="rId10"/>
    <sheet name="排序" sheetId="13" r:id="rId11"/>
  </sheets>
  <definedNames>
    <definedName name="_xlnm._FilterDatabase" localSheetId="10" hidden="1">排序!$A$5:$XEZ$41</definedName>
    <definedName name="_xlnm._FilterDatabase" localSheetId="2" hidden="1">支出!$A$4:$R$41</definedName>
    <definedName name="_xlnm._FilterDatabase" localSheetId="7" hidden="1">Sheet1!$G$4:$I$297</definedName>
    <definedName name="_xlnm._FilterDatabase" localSheetId="6" hidden="1">Sheet2!$A$5:$Q$5</definedName>
    <definedName name="_xlnm._FilterDatabase" localSheetId="1" hidden="1">收入!$F$12:$F$14</definedName>
    <definedName name="_xlnm.Print_Area" localSheetId="5">当月完成情况表!$A$1:$E$35</definedName>
    <definedName name="_xlnm.Print_Area" localSheetId="3">经济分类!$A$1:$E$18</definedName>
    <definedName name="_xlnm.Print_Area" localSheetId="1">收入!$A$1:$M$44</definedName>
    <definedName name="_xlnm.Print_Area" localSheetId="4">乡镇收入!$A$1:$H$33</definedName>
    <definedName name="_xlnm.Print_Area" localSheetId="2">支出!$A$1:$R$41</definedName>
  </definedNames>
  <calcPr calcId="144525"/>
</workbook>
</file>

<file path=xl/sharedStrings.xml><?xml version="1.0" encoding="utf-8"?>
<sst xmlns="http://schemas.openxmlformats.org/spreadsheetml/2006/main" count="4196" uniqueCount="3582">
  <si>
    <t>2022年财政预算执行情况分析表</t>
  </si>
  <si>
    <t>（2022年1月）</t>
  </si>
  <si>
    <t xml:space="preserve"> </t>
  </si>
  <si>
    <t>庄河市财政局</t>
  </si>
  <si>
    <t>2022年1月份财政收入完成情况</t>
  </si>
  <si>
    <t>单位：万元</t>
  </si>
  <si>
    <t>项目</t>
  </si>
  <si>
    <t>年初预算</t>
  </si>
  <si>
    <t>本年完成</t>
  </si>
  <si>
    <t>上年同期完成</t>
  </si>
  <si>
    <t>与上年同期比较</t>
  </si>
  <si>
    <t>占年初预算%</t>
  </si>
  <si>
    <t>花园口同期</t>
  </si>
  <si>
    <t>全市</t>
  </si>
  <si>
    <t>其中：市本级</t>
  </si>
  <si>
    <t>市本级</t>
  </si>
  <si>
    <t>增（减）额</t>
  </si>
  <si>
    <t>增（降）幅%</t>
  </si>
  <si>
    <t>总计</t>
  </si>
  <si>
    <t>一、一般公共预算收入</t>
  </si>
  <si>
    <t>（一）分税（费）种</t>
  </si>
  <si>
    <t>1、税收收入</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</si>
  <si>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</si>
  <si>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</si>
  <si>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</si>
  <si>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</si>
  <si>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</si>
  <si>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</si>
  <si>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</si>
  <si>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</si>
  <si>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</si>
  <si>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</si>
  <si>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</si>
  <si>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</si>
  <si>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</si>
  <si>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2、非税收入</t>
  </si>
  <si>
    <t>专项收入</t>
  </si>
  <si>
    <t xml:space="preserve">  其中：教育费附加收入</t>
  </si>
  <si>
    <t xml:space="preserve">  地方教育费附加收入</t>
  </si>
  <si>
    <t xml:space="preserve">  文化事业建设费收入</t>
  </si>
  <si>
    <t>行政事业性收费收入</t>
  </si>
  <si>
    <t>罚没收入</t>
  </si>
  <si>
    <t xml:space="preserve">  其中：税务部门罚没</t>
  </si>
  <si>
    <t>国有资本经营收入</t>
  </si>
  <si>
    <t>国有资源（资产）有偿使用收入</t>
  </si>
  <si>
    <t>捐赠收入</t>
  </si>
  <si>
    <t>政府住房基金收入</t>
  </si>
  <si>
    <t>其他收入</t>
  </si>
  <si>
    <t>（二）分部门</t>
  </si>
  <si>
    <t>1、税务部门</t>
  </si>
  <si>
    <t>2、财政部门</t>
  </si>
  <si>
    <t>二、政府性基金收入</t>
  </si>
  <si>
    <t>其中：国有土地使用权出让收入</t>
  </si>
  <si>
    <t>城市基础设施配套费收入</t>
  </si>
  <si>
    <t>污水处理费收入</t>
  </si>
  <si>
    <t>2022年1月份财政支出情况（功能分类）</t>
  </si>
  <si>
    <t>年度指标</t>
  </si>
  <si>
    <t>占年度指标%</t>
  </si>
  <si>
    <t>花园口同期完成</t>
  </si>
  <si>
    <t>合计</t>
  </si>
  <si>
    <t>上年结转</t>
  </si>
  <si>
    <t>上级专项</t>
  </si>
  <si>
    <t>预备费</t>
  </si>
  <si>
    <t>预算调整</t>
  </si>
  <si>
    <t>一、一般公共预算支出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</si>
  <si>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</si>
  <si>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</si>
  <si>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</si>
  <si>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</si>
  <si>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</si>
  <si>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</si>
  <si>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</si>
  <si>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</si>
  <si>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</si>
  <si>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</si>
  <si>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</si>
  <si>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</si>
  <si>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</si>
  <si>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</si>
  <si>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</si>
  <si>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</si>
  <si>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</si>
  <si>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</si>
  <si>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</si>
  <si>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</si>
  <si>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</si>
  <si>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债务还本支出</t>
  </si>
  <si>
    <t>债务付息支出</t>
  </si>
  <si>
    <t>债务发行费用支出</t>
  </si>
  <si>
    <t>二、政府性基金支出</t>
  </si>
  <si>
    <t>其中：国有土地使用全出让收入及对应债务收入安排的支出</t>
  </si>
  <si>
    <t>城市基础设施配套费安排的支出</t>
  </si>
  <si>
    <t>污水处理费安排的支出</t>
  </si>
  <si>
    <t>八项支出</t>
  </si>
  <si>
    <t>十项民生</t>
  </si>
  <si>
    <t>民生占比</t>
  </si>
  <si>
    <t>2022年1月份一般公共预算支出经济分类表</t>
  </si>
  <si>
    <t>单位:万元</t>
  </si>
  <si>
    <t>科目名称</t>
  </si>
  <si>
    <t>庄河</t>
  </si>
  <si>
    <t>花园口</t>
  </si>
  <si>
    <t>一般公共预算经济分类支出合计</t>
  </si>
  <si>
    <t xml:space="preserve">  机关工资福利支出</t>
  </si>
  <si>
    <t xml:space="preserve">  机关商品和服务支出</t>
  </si>
  <si>
    <t xml:space="preserve">  机关资本性支出(一)</t>
  </si>
  <si>
    <t xml:space="preserve">  机关资本性支出(二)</t>
  </si>
  <si>
    <t xml:space="preserve">  对事业单位经常性补助</t>
  </si>
  <si>
    <t xml:space="preserve">  对事业单位资本性补助</t>
  </si>
  <si>
    <t xml:space="preserve">  对企业补助</t>
  </si>
  <si>
    <t xml:space="preserve">  对企业资本性支出</t>
  </si>
  <si>
    <t xml:space="preserve">  对个人和家庭的补助</t>
  </si>
  <si>
    <t xml:space="preserve">  对社会保障基金补助</t>
  </si>
  <si>
    <t xml:space="preserve">  债务利息及费用支出</t>
  </si>
  <si>
    <t xml:space="preserve">  其他支出</t>
  </si>
  <si>
    <t>2022年乡镇（街道、经济区）1月份一般公共预算收入完成情况表</t>
  </si>
  <si>
    <t>单位∶万元</t>
  </si>
  <si>
    <t>乡镇
（街道、经济区）</t>
  </si>
  <si>
    <t>收入预期</t>
  </si>
  <si>
    <t>与上年同期相比</t>
  </si>
  <si>
    <t>完成收入预期％</t>
  </si>
  <si>
    <t>总部经济</t>
  </si>
  <si>
    <r>
      <rPr>
        <b/>
        <sz val="10"/>
        <rFont val="宋体"/>
        <charset val="134"/>
      </rPr>
      <t>增（降）幅</t>
    </r>
    <r>
      <rPr>
        <b/>
        <sz val="10"/>
        <rFont val="Times New Roman"/>
        <charset val="134"/>
      </rPr>
      <t>%</t>
    </r>
  </si>
  <si>
    <r>
      <rPr>
        <b/>
        <sz val="16"/>
        <rFont val="宋体"/>
        <charset val="134"/>
      </rPr>
      <t>总</t>
    </r>
    <r>
      <rPr>
        <b/>
        <sz val="16"/>
        <rFont val="宋体"/>
        <charset val="134"/>
      </rPr>
      <t>计</t>
    </r>
  </si>
  <si>
    <t>城关街道</t>
  </si>
  <si>
    <t>兴达街道</t>
  </si>
  <si>
    <t>新华街道</t>
  </si>
  <si>
    <t>昌盛街道</t>
  </si>
  <si>
    <t>明阳街道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</si>
  <si>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</si>
  <si>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</si>
  <si>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</si>
  <si>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</si>
  <si>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</si>
  <si>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</si>
  <si>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</si>
  <si>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</si>
  <si>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</si>
  <si>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</si>
  <si>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</si>
  <si>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</si>
  <si>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</si>
  <si>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</si>
  <si>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</si>
  <si>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</si>
  <si>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</si>
  <si>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</si>
  <si>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</si>
  <si>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</si>
  <si>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</si>
  <si>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</si>
  <si>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89</t>
  </si>
  <si>
    <t>24</t>
  </si>
  <si>
    <t>2022年1月当月完成情况表</t>
  </si>
  <si>
    <t>级次</t>
  </si>
  <si>
    <t>当月完成</t>
  </si>
  <si>
    <t>上年同期
当月完成</t>
  </si>
  <si>
    <r>
      <rPr>
        <b/>
        <sz val="12"/>
        <rFont val="宋体"/>
        <charset val="134"/>
      </rPr>
      <t>增（降）幅</t>
    </r>
    <r>
      <rPr>
        <b/>
        <sz val="12"/>
        <rFont val="Times New Roman"/>
        <charset val="134"/>
      </rPr>
      <t>%</t>
    </r>
  </si>
  <si>
    <t>乡镇级</t>
  </si>
  <si>
    <t>2021年10月庄河市预算收支月报</t>
  </si>
  <si>
    <t>科目编码</t>
  </si>
  <si>
    <t>金额</t>
  </si>
  <si>
    <t>一般公共预算收入合计</t>
  </si>
  <si>
    <t>一般公共预算支出合计</t>
  </si>
  <si>
    <t xml:space="preserve">  税收收入</t>
  </si>
  <si>
    <t>201</t>
  </si>
  <si>
    <t xml:space="preserve">  一般公共服务支出</t>
  </si>
  <si>
    <t xml:space="preserve">    国内增值税</t>
  </si>
  <si>
    <t>20101</t>
  </si>
  <si>
    <t xml:space="preserve">    人大事务</t>
  </si>
  <si>
    <t xml:space="preserve">  　      国有企业增值税</t>
  </si>
  <si>
    <t>2010101</t>
  </si>
  <si>
    <t xml:space="preserve">      行政运行</t>
  </si>
  <si>
    <t xml:space="preserve">  　      集体企业增值税</t>
  </si>
  <si>
    <t>2010102</t>
  </si>
  <si>
    <t xml:space="preserve">      一般行政管理事务</t>
  </si>
  <si>
    <t xml:space="preserve">  　      股份制企业增值税</t>
  </si>
  <si>
    <t>2010103</t>
  </si>
  <si>
    <t xml:space="preserve">      机关服务</t>
  </si>
  <si>
    <t xml:space="preserve">  　      联营企业增值税</t>
  </si>
  <si>
    <t>2010104</t>
  </si>
  <si>
    <t xml:space="preserve">      人大会议</t>
  </si>
  <si>
    <t xml:space="preserve">  　      港澳台和外商投资企业增值税</t>
  </si>
  <si>
    <t>2010105</t>
  </si>
  <si>
    <t xml:space="preserve">      人大立法</t>
  </si>
  <si>
    <t xml:space="preserve">  　      私营企业增值税</t>
  </si>
  <si>
    <t>2010106</t>
  </si>
  <si>
    <t xml:space="preserve">      人大监督</t>
  </si>
  <si>
    <t xml:space="preserve">  　      中国国家铁路集团有限公司改征增值税待分配收入</t>
  </si>
  <si>
    <t>2010107</t>
  </si>
  <si>
    <t xml:space="preserve">      人大代表履职能力提升</t>
  </si>
  <si>
    <t xml:space="preserve">  　      中国国家铁路集团有限公司改征增值税收入</t>
  </si>
  <si>
    <t>2010108</t>
  </si>
  <si>
    <t xml:space="preserve">      代表工作</t>
  </si>
  <si>
    <t xml:space="preserve">  　      其他增值税</t>
  </si>
  <si>
    <t>2010109</t>
  </si>
  <si>
    <t xml:space="preserve">      人大信访工作</t>
  </si>
  <si>
    <t xml:space="preserve">  　      增值税税款滞纳金、罚款收入</t>
  </si>
  <si>
    <t>2010150</t>
  </si>
  <si>
    <t xml:space="preserve">      事业运行</t>
  </si>
  <si>
    <t xml:space="preserve">  　      残疾人就业增值税退税</t>
  </si>
  <si>
    <t>2010199</t>
  </si>
  <si>
    <t xml:space="preserve">      其他人大事务支出</t>
  </si>
  <si>
    <t xml:space="preserve">          软件增值税退税</t>
  </si>
  <si>
    <t>20102</t>
  </si>
  <si>
    <t xml:space="preserve">    政协事务</t>
  </si>
  <si>
    <t xml:space="preserve">          宣传文化单位增值税退税</t>
  </si>
  <si>
    <t>2010201</t>
  </si>
  <si>
    <t xml:space="preserve">          核电站增值税退税</t>
  </si>
  <si>
    <t>2010202</t>
  </si>
  <si>
    <t xml:space="preserve">          资源综合利用增值税退税</t>
  </si>
  <si>
    <t>2010203</t>
  </si>
  <si>
    <t xml:space="preserve">          成品油增值税退税</t>
  </si>
  <si>
    <t>2010204</t>
  </si>
  <si>
    <t xml:space="preserve">      政协会议</t>
  </si>
  <si>
    <t xml:space="preserve">          黄金增值税退税</t>
  </si>
  <si>
    <t>2010205</t>
  </si>
  <si>
    <t xml:space="preserve">      委员视察</t>
  </si>
  <si>
    <t xml:space="preserve">          光伏发电增值税退税</t>
  </si>
  <si>
    <t>2010206</t>
  </si>
  <si>
    <t xml:space="preserve">      参政议政</t>
  </si>
  <si>
    <t xml:space="preserve">          风力发电增值税退税</t>
  </si>
  <si>
    <t>2010250</t>
  </si>
  <si>
    <t xml:space="preserve">  　      管道运输增值税退税</t>
  </si>
  <si>
    <t>2010299</t>
  </si>
  <si>
    <t xml:space="preserve">      其他政协事务支出</t>
  </si>
  <si>
    <t xml:space="preserve">  　      融资租赁增值税退税</t>
  </si>
  <si>
    <t>20103</t>
  </si>
  <si>
    <t xml:space="preserve">    政府办公厅(室)及相关机构事务</t>
  </si>
  <si>
    <t xml:space="preserve">          增值税留抵退税</t>
  </si>
  <si>
    <t>2010301</t>
  </si>
  <si>
    <t xml:space="preserve">          增值税留抵退税省级调库</t>
  </si>
  <si>
    <t>2010302</t>
  </si>
  <si>
    <t xml:space="preserve">          增值税留抵退税省级以下调库</t>
  </si>
  <si>
    <t>2010303</t>
  </si>
  <si>
    <t xml:space="preserve">          其他增值税退税</t>
  </si>
  <si>
    <t>2010304</t>
  </si>
  <si>
    <t xml:space="preserve">      专项服务</t>
  </si>
  <si>
    <t xml:space="preserve">  　      免抵调增增值税</t>
  </si>
  <si>
    <t>2010305</t>
  </si>
  <si>
    <t xml:space="preserve">      专项业务及机关事务管理</t>
  </si>
  <si>
    <t xml:space="preserve">          成品油价格和税费改革增值税划出</t>
  </si>
  <si>
    <t>2010306</t>
  </si>
  <si>
    <t xml:space="preserve">      政务公开审批</t>
  </si>
  <si>
    <t xml:space="preserve">          成品油价格和税费改革增值税划入</t>
  </si>
  <si>
    <t>2010308</t>
  </si>
  <si>
    <t xml:space="preserve">      信访事务</t>
  </si>
  <si>
    <t xml:space="preserve">    国内消费税</t>
  </si>
  <si>
    <t>2010309</t>
  </si>
  <si>
    <t xml:space="preserve">      参事事务</t>
  </si>
  <si>
    <t xml:space="preserve">          其中：成品油消费税</t>
  </si>
  <si>
    <t>2010350</t>
  </si>
  <si>
    <t xml:space="preserve">                成品油消费税退税</t>
  </si>
  <si>
    <t>2010399</t>
  </si>
  <si>
    <t xml:space="preserve">      其他政府办公厅(室)及相关机构事务支出</t>
  </si>
  <si>
    <t xml:space="preserve">    进口货物增值税、消费税</t>
  </si>
  <si>
    <t>20104</t>
  </si>
  <si>
    <t xml:space="preserve">    发展与改革事务</t>
  </si>
  <si>
    <t xml:space="preserve">      进口货物增值税</t>
  </si>
  <si>
    <t>2010401</t>
  </si>
  <si>
    <t xml:space="preserve">      进口消费品消费税</t>
  </si>
  <si>
    <t>2010402</t>
  </si>
  <si>
    <t xml:space="preserve">          其中：进口成品油消费税</t>
  </si>
  <si>
    <t>2010403</t>
  </si>
  <si>
    <t xml:space="preserve">                进口成品油消费税退税</t>
  </si>
  <si>
    <t>2010404</t>
  </si>
  <si>
    <t xml:space="preserve">      战略规划与实施</t>
  </si>
  <si>
    <t xml:space="preserve">    出口货物退增值税、消费税</t>
  </si>
  <si>
    <t>2010405</t>
  </si>
  <si>
    <t xml:space="preserve">      日常经济运行调节</t>
  </si>
  <si>
    <t xml:space="preserve">        出口业务退增值税</t>
  </si>
  <si>
    <t>2010406</t>
  </si>
  <si>
    <t xml:space="preserve">      社会事业发展规划</t>
  </si>
  <si>
    <t xml:space="preserve">          出口业务退增值税</t>
  </si>
  <si>
    <t>2010407</t>
  </si>
  <si>
    <t xml:space="preserve">      经济体制改革研究</t>
  </si>
  <si>
    <t xml:space="preserve">          免抵调减增值税</t>
  </si>
  <si>
    <t>2010408</t>
  </si>
  <si>
    <t xml:space="preserve">      物价管理</t>
  </si>
  <si>
    <t xml:space="preserve">      出口消费品退消费税</t>
  </si>
  <si>
    <t>2010450</t>
  </si>
  <si>
    <t xml:space="preserve">    企业所得税</t>
  </si>
  <si>
    <t>2010499</t>
  </si>
  <si>
    <t xml:space="preserve">      其他发展与改革事务支出</t>
  </si>
  <si>
    <t xml:space="preserve">      国有冶金工业所得税</t>
  </si>
  <si>
    <t>20105</t>
  </si>
  <si>
    <t xml:space="preserve">    统计信息事务</t>
  </si>
  <si>
    <t xml:space="preserve">      国有有色金属工业所得税</t>
  </si>
  <si>
    <t>2010501</t>
  </si>
  <si>
    <t xml:space="preserve">      国有煤炭工业所得税</t>
  </si>
  <si>
    <t>2010502</t>
  </si>
  <si>
    <t xml:space="preserve">      国有电力工业所得税</t>
  </si>
  <si>
    <t>2010503</t>
  </si>
  <si>
    <t xml:space="preserve">      国有石油和化学工业所得税</t>
  </si>
  <si>
    <t>2010504</t>
  </si>
  <si>
    <t xml:space="preserve">      信息事务</t>
  </si>
  <si>
    <t xml:space="preserve">      国有机械工业所得税</t>
  </si>
  <si>
    <t>2010505</t>
  </si>
  <si>
    <t xml:space="preserve">      专项统计业务</t>
  </si>
  <si>
    <t xml:space="preserve">      国有汽车工业所得税</t>
  </si>
  <si>
    <t>2010506</t>
  </si>
  <si>
    <t xml:space="preserve">      统计管理</t>
  </si>
  <si>
    <t xml:space="preserve">      国有核工业所得税</t>
  </si>
  <si>
    <t>2010507</t>
  </si>
  <si>
    <t xml:space="preserve">      专项普查活动</t>
  </si>
  <si>
    <t xml:space="preserve">      国有航空工业所得税</t>
  </si>
  <si>
    <t>2010508</t>
  </si>
  <si>
    <t xml:space="preserve">      统计抽样调查</t>
  </si>
  <si>
    <t xml:space="preserve">      国有航天工业所得税</t>
  </si>
  <si>
    <t>2010550</t>
  </si>
  <si>
    <t xml:space="preserve">      国有电子工业所得税</t>
  </si>
  <si>
    <t>2010599</t>
  </si>
  <si>
    <t xml:space="preserve">      其他统计信息事务支出</t>
  </si>
  <si>
    <t xml:space="preserve">      国有兵器工业所得税</t>
  </si>
  <si>
    <t>20106</t>
  </si>
  <si>
    <t xml:space="preserve">    财政事务</t>
  </si>
  <si>
    <t xml:space="preserve">      国有船舶工业所得税</t>
  </si>
  <si>
    <t>2010601</t>
  </si>
  <si>
    <t xml:space="preserve">      国有建筑材料工业所得税</t>
  </si>
  <si>
    <t>2010602</t>
  </si>
  <si>
    <t xml:space="preserve">      国有烟草企业所得税</t>
  </si>
  <si>
    <t>2010603</t>
  </si>
  <si>
    <t xml:space="preserve">      国有纺织企业所得税</t>
  </si>
  <si>
    <t>2010604</t>
  </si>
  <si>
    <t xml:space="preserve">      预算改革业务</t>
  </si>
  <si>
    <t xml:space="preserve">      国有铁道企业所得税</t>
  </si>
  <si>
    <t>2010605</t>
  </si>
  <si>
    <t xml:space="preserve">      财政国库业务</t>
  </si>
  <si>
    <t xml:space="preserve">         其中：中国国家铁路集团有限公司集中缴纳的铁路运输企业所得税待分配收入</t>
  </si>
  <si>
    <t>2010606</t>
  </si>
  <si>
    <t xml:space="preserve">      财政监察</t>
  </si>
  <si>
    <t xml:space="preserve">      国有交通企业所得税</t>
  </si>
  <si>
    <t>2010607</t>
  </si>
  <si>
    <t xml:space="preserve">      信息化建设</t>
  </si>
  <si>
    <t xml:space="preserve">      国有邮政企业所得税</t>
  </si>
  <si>
    <t>2010608</t>
  </si>
  <si>
    <t xml:space="preserve">      财政委托业务支出</t>
  </si>
  <si>
    <t xml:space="preserve">      国有民航企业所得税</t>
  </si>
  <si>
    <t>2010650</t>
  </si>
  <si>
    <t xml:space="preserve">      国有海洋石油天然气企业所得税</t>
  </si>
  <si>
    <t>2010699</t>
  </si>
  <si>
    <t xml:space="preserve">      其他财政事务支出</t>
  </si>
  <si>
    <t xml:space="preserve">      国有外贸企业所得税</t>
  </si>
  <si>
    <t>20107</t>
  </si>
  <si>
    <t xml:space="preserve">    税收事务</t>
  </si>
  <si>
    <t xml:space="preserve">      国有银行所得税</t>
  </si>
  <si>
    <t>2010701</t>
  </si>
  <si>
    <t xml:space="preserve">      国有非银行金融企业所得税</t>
  </si>
  <si>
    <t>2010702</t>
  </si>
  <si>
    <t xml:space="preserve">      国有保险企业所得税</t>
  </si>
  <si>
    <t>2010703</t>
  </si>
  <si>
    <t xml:space="preserve">      国有文教企业所得税</t>
  </si>
  <si>
    <t>2010709</t>
  </si>
  <si>
    <t xml:space="preserve">      国有水产企业所得税</t>
  </si>
  <si>
    <t>2010710</t>
  </si>
  <si>
    <t xml:space="preserve">  　  税收业务</t>
  </si>
  <si>
    <t xml:space="preserve">      国有森林工业企业所得税</t>
  </si>
  <si>
    <t>2010750</t>
  </si>
  <si>
    <t xml:space="preserve">      国有电信企业所得税</t>
  </si>
  <si>
    <t>2010799</t>
  </si>
  <si>
    <t xml:space="preserve">      其他税收事务支出</t>
  </si>
  <si>
    <t xml:space="preserve">      国有农垦企业所得税</t>
  </si>
  <si>
    <t>20108</t>
  </si>
  <si>
    <t xml:space="preserve">    审计事务</t>
  </si>
  <si>
    <t xml:space="preserve">      其他国有企业所得税</t>
  </si>
  <si>
    <t>2010801</t>
  </si>
  <si>
    <t xml:space="preserve">      集体企业所得税</t>
  </si>
  <si>
    <t>2010802</t>
  </si>
  <si>
    <t xml:space="preserve">      股份制企业所得税</t>
  </si>
  <si>
    <t>2010803</t>
  </si>
  <si>
    <t xml:space="preserve">      联营企业所得税</t>
  </si>
  <si>
    <t>2010804</t>
  </si>
  <si>
    <t xml:space="preserve">      审计业务</t>
  </si>
  <si>
    <t xml:space="preserve">      港澳台和外商投资企业所得税</t>
  </si>
  <si>
    <t>2010805</t>
  </si>
  <si>
    <t xml:space="preserve">      审计管理</t>
  </si>
  <si>
    <t xml:space="preserve">      私营企业所得税</t>
  </si>
  <si>
    <t>2010806</t>
  </si>
  <si>
    <t xml:space="preserve">      其他企业所得税</t>
  </si>
  <si>
    <t>2010850</t>
  </si>
  <si>
    <t xml:space="preserve">      分支机构预缴所得税</t>
  </si>
  <si>
    <t>2010899</t>
  </si>
  <si>
    <t xml:space="preserve">      其他审计事务支出</t>
  </si>
  <si>
    <t xml:space="preserve">      总机构预缴所得税</t>
  </si>
  <si>
    <t>20109</t>
  </si>
  <si>
    <t xml:space="preserve">    海关事务</t>
  </si>
  <si>
    <t xml:space="preserve">      总机构汇算清缴所得税</t>
  </si>
  <si>
    <t>2010901</t>
  </si>
  <si>
    <t xml:space="preserve">      企业所得税待分配收入</t>
  </si>
  <si>
    <t>2010902</t>
  </si>
  <si>
    <t xml:space="preserve">      跨市县分支机构预缴所得税</t>
  </si>
  <si>
    <t>2010903</t>
  </si>
  <si>
    <t xml:space="preserve">      跨市县总机构预缴所得税</t>
  </si>
  <si>
    <t>2010905</t>
  </si>
  <si>
    <t xml:space="preserve">      缉私办案</t>
  </si>
  <si>
    <t xml:space="preserve">      跨市县总机构汇算清缴所得税</t>
  </si>
  <si>
    <t>2010907</t>
  </si>
  <si>
    <t xml:space="preserve">      口岸管理</t>
  </si>
  <si>
    <t xml:space="preserve">      省以下企业所得税待分配收入</t>
  </si>
  <si>
    <t>2010908</t>
  </si>
  <si>
    <t xml:space="preserve">      跨市县分支机构汇算清缴所得税</t>
  </si>
  <si>
    <t>2010909</t>
  </si>
  <si>
    <t xml:space="preserve">      海关关务</t>
  </si>
  <si>
    <t xml:space="preserve">      分支机构汇算清缴所得税</t>
  </si>
  <si>
    <t>2010910</t>
  </si>
  <si>
    <t xml:space="preserve">      关税征管</t>
  </si>
  <si>
    <t xml:space="preserve">      企业所得税税款滞纳金、罚款、加收利息收入</t>
  </si>
  <si>
    <t>2010911</t>
  </si>
  <si>
    <t xml:space="preserve">      海关监管</t>
  </si>
  <si>
    <t xml:space="preserve">    企业所得税退税</t>
  </si>
  <si>
    <t>2010912</t>
  </si>
  <si>
    <t xml:space="preserve">      检验检疫</t>
  </si>
  <si>
    <t xml:space="preserve">    个人所得税</t>
  </si>
  <si>
    <t>2010950</t>
  </si>
  <si>
    <t xml:space="preserve">      个人所得税</t>
  </si>
  <si>
    <t>2010999</t>
  </si>
  <si>
    <t xml:space="preserve">      其他海关事务支出</t>
  </si>
  <si>
    <t xml:space="preserve">         储蓄存款利息所得税</t>
  </si>
  <si>
    <t>20111</t>
  </si>
  <si>
    <t xml:space="preserve">    纪检监察事务</t>
  </si>
  <si>
    <t xml:space="preserve">         军队个人所得税</t>
  </si>
  <si>
    <t>2011101</t>
  </si>
  <si>
    <t xml:space="preserve">         其他个人所得税</t>
  </si>
  <si>
    <t>2011102</t>
  </si>
  <si>
    <t xml:space="preserve">      个人所得税综合所得汇算清缴退税</t>
  </si>
  <si>
    <t>2011103</t>
  </si>
  <si>
    <t xml:space="preserve">      个人所得税代扣代缴手续费退库</t>
  </si>
  <si>
    <t>2011104</t>
  </si>
  <si>
    <t xml:space="preserve">      大案要案查处</t>
  </si>
  <si>
    <t xml:space="preserve">      个人所得税税款滞纳金、罚款、加收利息收入</t>
  </si>
  <si>
    <t>2011105</t>
  </si>
  <si>
    <t xml:space="preserve">      派驻派出机构</t>
  </si>
  <si>
    <t xml:space="preserve">    资源税</t>
  </si>
  <si>
    <t>2011106</t>
  </si>
  <si>
    <t xml:space="preserve">      巡视工作</t>
  </si>
  <si>
    <t xml:space="preserve">      海洋石油资源税</t>
  </si>
  <si>
    <t>2011150</t>
  </si>
  <si>
    <t xml:space="preserve">      水资源税收入</t>
  </si>
  <si>
    <t>2011199</t>
  </si>
  <si>
    <t xml:space="preserve">      其他纪检监察事务支出</t>
  </si>
  <si>
    <t xml:space="preserve">      其他资源税</t>
  </si>
  <si>
    <t>20113</t>
  </si>
  <si>
    <t xml:space="preserve">    商贸事务</t>
  </si>
  <si>
    <t xml:space="preserve">      资源税税款滞纳金、罚款收入</t>
  </si>
  <si>
    <t>2011301</t>
  </si>
  <si>
    <t xml:space="preserve">    城市维护建设税</t>
  </si>
  <si>
    <t>2011302</t>
  </si>
  <si>
    <t xml:space="preserve">  　    其中：中国国家铁路集团有限公司集中缴纳的铁路运输企业城市维护建设税待分配收入</t>
  </si>
  <si>
    <t>2011303</t>
  </si>
  <si>
    <t xml:space="preserve">  　          成品油价格和税费改革城市维护建设税划出</t>
  </si>
  <si>
    <t>2011304</t>
  </si>
  <si>
    <t xml:space="preserve">      对外贸易管理</t>
  </si>
  <si>
    <t xml:space="preserve">  　          成品油价格和税费改革城市维护建设税划入</t>
  </si>
  <si>
    <t>2011305</t>
  </si>
  <si>
    <t xml:space="preserve">      国际经济合作</t>
  </si>
  <si>
    <t xml:space="preserve">    房产税</t>
  </si>
  <si>
    <t>2011306</t>
  </si>
  <si>
    <t xml:space="preserve">      外资管理</t>
  </si>
  <si>
    <t xml:space="preserve">    印花税</t>
  </si>
  <si>
    <t>2011307</t>
  </si>
  <si>
    <t xml:space="preserve">      国内贸易管理</t>
  </si>
  <si>
    <t xml:space="preserve">        其中：证券交易印花税</t>
  </si>
  <si>
    <t>2011308</t>
  </si>
  <si>
    <t xml:space="preserve">      招商引资</t>
  </si>
  <si>
    <t xml:space="preserve">    城镇土地使用税</t>
  </si>
  <si>
    <t>2011350</t>
  </si>
  <si>
    <t xml:space="preserve">    土地增值税</t>
  </si>
  <si>
    <t>2011399</t>
  </si>
  <si>
    <t xml:space="preserve">      其他商贸事务支出</t>
  </si>
  <si>
    <t xml:space="preserve">    车船税</t>
  </si>
  <si>
    <t>20114</t>
  </si>
  <si>
    <t xml:space="preserve">    知识产权事务</t>
  </si>
  <si>
    <t xml:space="preserve">    船舶吨税</t>
  </si>
  <si>
    <t>2011401</t>
  </si>
  <si>
    <t xml:space="preserve">    车辆购置税</t>
  </si>
  <si>
    <t>2011402</t>
  </si>
  <si>
    <t xml:space="preserve">    关税</t>
  </si>
  <si>
    <t>2011403</t>
  </si>
  <si>
    <t xml:space="preserve">    耕地占用税</t>
  </si>
  <si>
    <t>2011404</t>
  </si>
  <si>
    <t xml:space="preserve">      专利审批</t>
  </si>
  <si>
    <t xml:space="preserve">    契税</t>
  </si>
  <si>
    <t>2011405</t>
  </si>
  <si>
    <t xml:space="preserve">      知识产权战略和规划</t>
  </si>
  <si>
    <t xml:space="preserve">    烟叶税</t>
  </si>
  <si>
    <t>2011408</t>
  </si>
  <si>
    <t xml:space="preserve">      国际合作与交流</t>
  </si>
  <si>
    <t xml:space="preserve">    环境保护税</t>
  </si>
  <si>
    <t>2011409</t>
  </si>
  <si>
    <t xml:space="preserve">      知识产权宏观管理</t>
  </si>
  <si>
    <t xml:space="preserve">    其他税收收入</t>
  </si>
  <si>
    <t>2011410</t>
  </si>
  <si>
    <t xml:space="preserve">      商标管理</t>
  </si>
  <si>
    <t xml:space="preserve">  非税收入</t>
  </si>
  <si>
    <t>2011411</t>
  </si>
  <si>
    <t xml:space="preserve">      原产地地理标志管理</t>
  </si>
  <si>
    <t xml:space="preserve">    专项收入</t>
  </si>
  <si>
    <t>2011450</t>
  </si>
  <si>
    <t xml:space="preserve">      教育费附加收入</t>
  </si>
  <si>
    <t>2011499</t>
  </si>
  <si>
    <t xml:space="preserve">      其他知识产权事务支出</t>
  </si>
  <si>
    <t xml:space="preserve">  　　    教育费附加收入</t>
  </si>
  <si>
    <t>20123</t>
  </si>
  <si>
    <t xml:space="preserve">    民族事务</t>
  </si>
  <si>
    <t xml:space="preserve">  　　    成品油价格和税费改革教育费附加收入划出</t>
  </si>
  <si>
    <t>2012301</t>
  </si>
  <si>
    <t xml:space="preserve">  　　    成品油价格和税费改革教育费附加收入划入</t>
  </si>
  <si>
    <t>2012302</t>
  </si>
  <si>
    <t xml:space="preserve">  　　    中国国家铁路集团有限公司集中缴纳的铁路运输企业教育费附加</t>
  </si>
  <si>
    <t>2012303</t>
  </si>
  <si>
    <t xml:space="preserve">  　　    中国国家铁路集团有限公司集中缴纳的铁路运输企业教育费附加待分配收入</t>
  </si>
  <si>
    <t>2012304</t>
  </si>
  <si>
    <t xml:space="preserve">      民族工作专项</t>
  </si>
  <si>
    <t xml:space="preserve">  　　    教育费附加滞纳金、罚款收入</t>
  </si>
  <si>
    <t>2012350</t>
  </si>
  <si>
    <t xml:space="preserve">      铀产品出售收入</t>
  </si>
  <si>
    <t>2012399</t>
  </si>
  <si>
    <t xml:space="preserve">      其他民族事务支出</t>
  </si>
  <si>
    <t xml:space="preserve">      三峡库区移民专项收入</t>
  </si>
  <si>
    <t>20125</t>
  </si>
  <si>
    <t xml:space="preserve">    港澳台事务</t>
  </si>
  <si>
    <t xml:space="preserve">      场外核应急准备收入</t>
  </si>
  <si>
    <t>2012501</t>
  </si>
  <si>
    <t xml:space="preserve">      地方教育附加收入</t>
  </si>
  <si>
    <t>2012502</t>
  </si>
  <si>
    <t xml:space="preserve">      文化事业建设费收入</t>
  </si>
  <si>
    <t>2012503</t>
  </si>
  <si>
    <t xml:space="preserve">      残疾人就业保障金收入</t>
  </si>
  <si>
    <t>2012504</t>
  </si>
  <si>
    <t xml:space="preserve">      港澳事务</t>
  </si>
  <si>
    <t xml:space="preserve">      教育资金收入</t>
  </si>
  <si>
    <t>2012505</t>
  </si>
  <si>
    <t xml:space="preserve">      台湾事务</t>
  </si>
  <si>
    <t xml:space="preserve">      农田水利建设资金收入</t>
  </si>
  <si>
    <t>2012550</t>
  </si>
  <si>
    <t xml:space="preserve">      森林植被恢复费</t>
  </si>
  <si>
    <t>2012599</t>
  </si>
  <si>
    <t xml:space="preserve">      其他港澳台事务支出</t>
  </si>
  <si>
    <t xml:space="preserve">      水利建设专项收入</t>
  </si>
  <si>
    <t>20126</t>
  </si>
  <si>
    <t xml:space="preserve">    档案事务</t>
  </si>
  <si>
    <t xml:space="preserve">      油价调控风险准备金收入</t>
  </si>
  <si>
    <t>2012601</t>
  </si>
  <si>
    <t xml:space="preserve">      专项收益上缴收入</t>
  </si>
  <si>
    <t>2012602</t>
  </si>
  <si>
    <t xml:space="preserve">      其他专项收入</t>
  </si>
  <si>
    <t>2012603</t>
  </si>
  <si>
    <t xml:space="preserve">          广告收入</t>
  </si>
  <si>
    <t>2012604</t>
  </si>
  <si>
    <t xml:space="preserve">      档案馆</t>
  </si>
  <si>
    <t xml:space="preserve">          其他专项收入</t>
  </si>
  <si>
    <t>2012699</t>
  </si>
  <si>
    <t xml:space="preserve">      其他档案事务支出</t>
  </si>
  <si>
    <t xml:space="preserve">    行政事业性收费收入</t>
  </si>
  <si>
    <t>20128</t>
  </si>
  <si>
    <t xml:space="preserve">    民主党派及工商联事务</t>
  </si>
  <si>
    <t xml:space="preserve">      公安行政事业性收费收入</t>
  </si>
  <si>
    <t>2012801</t>
  </si>
  <si>
    <t xml:space="preserve">      法院行政事业性收费收入</t>
  </si>
  <si>
    <t>2012802</t>
  </si>
  <si>
    <t xml:space="preserve">      司法行政事业性收费收入</t>
  </si>
  <si>
    <t>2012803</t>
  </si>
  <si>
    <t xml:space="preserve">      外交行政事业性收费收入</t>
  </si>
  <si>
    <t>2012804</t>
  </si>
  <si>
    <t xml:space="preserve">      商贸行政事业性收费收入</t>
  </si>
  <si>
    <t>2012850</t>
  </si>
  <si>
    <t xml:space="preserve">      财政行政事业性收费收入</t>
  </si>
  <si>
    <t>2012899</t>
  </si>
  <si>
    <t xml:space="preserve">      其他民主党派及工商联事务支出</t>
  </si>
  <si>
    <t xml:space="preserve">      税务行政事业性收费收入</t>
  </si>
  <si>
    <t>20129</t>
  </si>
  <si>
    <t xml:space="preserve">    群众团体事务</t>
  </si>
  <si>
    <t xml:space="preserve">      海关行政事业性收费收入</t>
  </si>
  <si>
    <t>2012901</t>
  </si>
  <si>
    <t xml:space="preserve">      审计行政事业性收费收入</t>
  </si>
  <si>
    <t>2012902</t>
  </si>
  <si>
    <t xml:space="preserve">      国管局行政事业性收费收入</t>
  </si>
  <si>
    <t>2012903</t>
  </si>
  <si>
    <t xml:space="preserve">      科技行政事业性收费收入</t>
  </si>
  <si>
    <t>2012906</t>
  </si>
  <si>
    <t xml:space="preserve">      工会事务</t>
  </si>
  <si>
    <t xml:space="preserve">      保密行政事业性收费收入</t>
  </si>
  <si>
    <t>2012950</t>
  </si>
  <si>
    <t xml:space="preserve">      市场监管行政事业性收费收入</t>
  </si>
  <si>
    <t>2012999</t>
  </si>
  <si>
    <t xml:space="preserve">      其他群众团体事务支出</t>
  </si>
  <si>
    <t xml:space="preserve">      广播电视行政事业性收费收入</t>
  </si>
  <si>
    <t>20131</t>
  </si>
  <si>
    <t xml:space="preserve">    党委办公厅(室)及相关机构事务</t>
  </si>
  <si>
    <t xml:space="preserve">      应急管理行政事业性收费收入</t>
  </si>
  <si>
    <t>2013101</t>
  </si>
  <si>
    <t xml:space="preserve">      档案行政事业性收费收入</t>
  </si>
  <si>
    <t>2013102</t>
  </si>
  <si>
    <t xml:space="preserve">      港澳办行政事业性收费收入</t>
  </si>
  <si>
    <t>2013103</t>
  </si>
  <si>
    <t xml:space="preserve">      贸促会行政事业性收费收入</t>
  </si>
  <si>
    <t>2013105</t>
  </si>
  <si>
    <t xml:space="preserve">      专项业务</t>
  </si>
  <si>
    <t xml:space="preserve">      人防办行政事业性收费收入</t>
  </si>
  <si>
    <t>2013150</t>
  </si>
  <si>
    <t xml:space="preserve">      中直管理局行政事业性收费收入</t>
  </si>
  <si>
    <t>2013199</t>
  </si>
  <si>
    <t xml:space="preserve">      其他党委办公厅(室)及相关机构事务支出</t>
  </si>
  <si>
    <t xml:space="preserve">      文化和旅游行政事业性收费收入</t>
  </si>
  <si>
    <t>20132</t>
  </si>
  <si>
    <t xml:space="preserve">    组织事务</t>
  </si>
  <si>
    <t xml:space="preserve">      教育行政事业性收费收入</t>
  </si>
  <si>
    <t>2013201</t>
  </si>
  <si>
    <t xml:space="preserve">      体育行政事业性收费收入</t>
  </si>
  <si>
    <t>2013202</t>
  </si>
  <si>
    <t xml:space="preserve">      发展与改革(物价)行政事业性收费收入</t>
  </si>
  <si>
    <t>2013203</t>
  </si>
  <si>
    <t xml:space="preserve">      统计行政事业性收费收入</t>
  </si>
  <si>
    <t>2013204</t>
  </si>
  <si>
    <t xml:space="preserve">      公务员事务</t>
  </si>
  <si>
    <t xml:space="preserve">      自然资源行政事业性收费收入</t>
  </si>
  <si>
    <t>2013250</t>
  </si>
  <si>
    <t xml:space="preserve">        其中：耕地开垦费</t>
  </si>
  <si>
    <t>2013299</t>
  </si>
  <si>
    <t xml:space="preserve">      其他组织事务支出</t>
  </si>
  <si>
    <t xml:space="preserve">      建设行政事业性收费收入</t>
  </si>
  <si>
    <t>20133</t>
  </si>
  <si>
    <t xml:space="preserve">    宣传事务</t>
  </si>
  <si>
    <t xml:space="preserve">      知识产权行政事业性收费收入</t>
  </si>
  <si>
    <t>2013301</t>
  </si>
  <si>
    <t xml:space="preserve">        其中：商标注册收费</t>
  </si>
  <si>
    <t>2013302</t>
  </si>
  <si>
    <t xml:space="preserve">      生态环境行政事业性收费收入</t>
  </si>
  <si>
    <t>2013303</t>
  </si>
  <si>
    <t xml:space="preserve">      铁路行政事业性收费收入</t>
  </si>
  <si>
    <t>2013304</t>
  </si>
  <si>
    <t xml:space="preserve">      宣传管理</t>
  </si>
  <si>
    <t xml:space="preserve">      交通运输行政事业性收费收入</t>
  </si>
  <si>
    <t>2013350</t>
  </si>
  <si>
    <t xml:space="preserve">        其中：长江口航道维护费</t>
  </si>
  <si>
    <t>2013399</t>
  </si>
  <si>
    <t xml:space="preserve">      其他宣传事务支出</t>
  </si>
  <si>
    <t xml:space="preserve">      工业和信息产业行政事业性收费收入</t>
  </si>
  <si>
    <t>20134</t>
  </si>
  <si>
    <t xml:space="preserve">    统战事务</t>
  </si>
  <si>
    <t xml:space="preserve">        其中：无线电频率占用费</t>
  </si>
  <si>
    <t>2013401</t>
  </si>
  <si>
    <t xml:space="preserve">      农业农村行政事业性收费收入</t>
  </si>
  <si>
    <t>2013402</t>
  </si>
  <si>
    <t xml:space="preserve">      林业草原行政事业性收费收入</t>
  </si>
  <si>
    <t>2013403</t>
  </si>
  <si>
    <t xml:space="preserve">        其中：草原植被恢复费收入</t>
  </si>
  <si>
    <t>2013404</t>
  </si>
  <si>
    <t xml:space="preserve">      宗教事务</t>
  </si>
  <si>
    <t xml:space="preserve">      水利行政事业性收费收入</t>
  </si>
  <si>
    <t>2013405</t>
  </si>
  <si>
    <t xml:space="preserve">      华侨事务</t>
  </si>
  <si>
    <t xml:space="preserve">        其中：水土保持补偿费</t>
  </si>
  <si>
    <t>2013450</t>
  </si>
  <si>
    <t xml:space="preserve">      卫生健康行政事业性收费收入</t>
  </si>
  <si>
    <t>2013499</t>
  </si>
  <si>
    <t xml:space="preserve">      其他统战事务支出</t>
  </si>
  <si>
    <t xml:space="preserve">      药品监管行政事业性收费收入</t>
  </si>
  <si>
    <t>20135</t>
  </si>
  <si>
    <t xml:space="preserve">    对外联络事务</t>
  </si>
  <si>
    <t xml:space="preserve">      民政行政事业性收费收入</t>
  </si>
  <si>
    <t>2013501</t>
  </si>
  <si>
    <t xml:space="preserve">      人力资源和社会保障行政事业性收费收入</t>
  </si>
  <si>
    <t>2013502</t>
  </si>
  <si>
    <t xml:space="preserve">      证监会行政事业性收费收入</t>
  </si>
  <si>
    <t>2013503</t>
  </si>
  <si>
    <t xml:space="preserve">      银行保险行政事业性收费收入</t>
  </si>
  <si>
    <t>2013550</t>
  </si>
  <si>
    <t xml:space="preserve">      仲裁委行政事业性收费收入</t>
  </si>
  <si>
    <t>2013599</t>
  </si>
  <si>
    <t xml:space="preserve">      其他对外联络事务支出</t>
  </si>
  <si>
    <t xml:space="preserve">      编办行政事业性收费收入</t>
  </si>
  <si>
    <t>20136</t>
  </si>
  <si>
    <t xml:space="preserve">    其他共产党事务支出</t>
  </si>
  <si>
    <t xml:space="preserve">      党校行政事业性收费收入</t>
  </si>
  <si>
    <t>2013601</t>
  </si>
  <si>
    <t xml:space="preserve">      监察行政事业性收费收入</t>
  </si>
  <si>
    <t>2013602</t>
  </si>
  <si>
    <t xml:space="preserve">      外文局行政事业性收费收入</t>
  </si>
  <si>
    <t>2013603</t>
  </si>
  <si>
    <t xml:space="preserve">      国资委行政事业性收费收入</t>
  </si>
  <si>
    <t>2013650</t>
  </si>
  <si>
    <t xml:space="preserve">      其他行政事业性收费收入</t>
  </si>
  <si>
    <t>2013699</t>
  </si>
  <si>
    <t xml:space="preserve">      其他共产党事务支出</t>
  </si>
  <si>
    <t xml:space="preserve">    罚没收入</t>
  </si>
  <si>
    <t>20137</t>
  </si>
  <si>
    <t xml:space="preserve">    网信事务</t>
  </si>
  <si>
    <t xml:space="preserve">      一般罚没收入</t>
  </si>
  <si>
    <t>2013701</t>
  </si>
  <si>
    <t xml:space="preserve">        公安罚没收入</t>
  </si>
  <si>
    <t>2013702</t>
  </si>
  <si>
    <t xml:space="preserve">        检察院罚没收入</t>
  </si>
  <si>
    <t>2013703</t>
  </si>
  <si>
    <t xml:space="preserve">        法院罚没收入</t>
  </si>
  <si>
    <t>2013704</t>
  </si>
  <si>
    <t xml:space="preserve">      信息安全事务</t>
  </si>
  <si>
    <t xml:space="preserve">        新闻出版罚没收入</t>
  </si>
  <si>
    <t>2013750</t>
  </si>
  <si>
    <t xml:space="preserve">        税务部门罚没收入</t>
  </si>
  <si>
    <t>2013799</t>
  </si>
  <si>
    <t xml:space="preserve">      其他网信事务支出</t>
  </si>
  <si>
    <t xml:space="preserve">        海关罚没收入</t>
  </si>
  <si>
    <t>20138</t>
  </si>
  <si>
    <t xml:space="preserve">    市场监督管理事务</t>
  </si>
  <si>
    <t xml:space="preserve">        药品监督罚没收入</t>
  </si>
  <si>
    <t>2013801</t>
  </si>
  <si>
    <t xml:space="preserve">        卫生罚没收入</t>
  </si>
  <si>
    <t>2013802</t>
  </si>
  <si>
    <t xml:space="preserve">        检验检疫罚没收入</t>
  </si>
  <si>
    <t>2013803</t>
  </si>
  <si>
    <t xml:space="preserve">        证监会罚没收入</t>
  </si>
  <si>
    <t>2013804</t>
  </si>
  <si>
    <t xml:space="preserve">      市场主体管理</t>
  </si>
  <si>
    <t xml:space="preserve">        银行保险罚没收入</t>
  </si>
  <si>
    <t>2013805</t>
  </si>
  <si>
    <t xml:space="preserve">      市场秩序执法</t>
  </si>
  <si>
    <t xml:space="preserve">        交通罚没收入</t>
  </si>
  <si>
    <t>2013808</t>
  </si>
  <si>
    <t xml:space="preserve">        铁道罚没收入</t>
  </si>
  <si>
    <t>2013810</t>
  </si>
  <si>
    <t xml:space="preserve">      质量基础</t>
  </si>
  <si>
    <t xml:space="preserve">        审计罚没收入</t>
  </si>
  <si>
    <t>2013812</t>
  </si>
  <si>
    <t xml:space="preserve">      药品事务</t>
  </si>
  <si>
    <t xml:space="preserve">        渔政罚没收入</t>
  </si>
  <si>
    <t>2013813</t>
  </si>
  <si>
    <t xml:space="preserve">      医疗器械事务</t>
  </si>
  <si>
    <t xml:space="preserve">        民航罚没收入</t>
  </si>
  <si>
    <t>2013814</t>
  </si>
  <si>
    <t xml:space="preserve">      化妆品事务</t>
  </si>
  <si>
    <t xml:space="preserve">        电力监管罚没收入</t>
  </si>
  <si>
    <t>2013815</t>
  </si>
  <si>
    <t xml:space="preserve">      质量安全监管</t>
  </si>
  <si>
    <t xml:space="preserve">        交强险罚没收入</t>
  </si>
  <si>
    <t>2013816</t>
  </si>
  <si>
    <t xml:space="preserve">      食品安全监管</t>
  </si>
  <si>
    <t xml:space="preserve">        物价罚没收入</t>
  </si>
  <si>
    <t>2013850</t>
  </si>
  <si>
    <t xml:space="preserve">        市场监管罚没收入</t>
  </si>
  <si>
    <t>2013899</t>
  </si>
  <si>
    <t xml:space="preserve">      其他市场监督管理事务</t>
  </si>
  <si>
    <t xml:space="preserve">        工业和信息产业罚没收入 </t>
  </si>
  <si>
    <t>20199</t>
  </si>
  <si>
    <t xml:space="preserve">    其他一般公共服务支出</t>
  </si>
  <si>
    <t xml:space="preserve">        生态环境罚没收入 </t>
  </si>
  <si>
    <t>2019901</t>
  </si>
  <si>
    <t xml:space="preserve">      国家赔偿费用支出</t>
  </si>
  <si>
    <t xml:space="preserve">        水利罚没收入 </t>
  </si>
  <si>
    <t>2019999</t>
  </si>
  <si>
    <t xml:space="preserve">      其他一般公共服务支出</t>
  </si>
  <si>
    <t xml:space="preserve">        其他一般罚没收入</t>
  </si>
  <si>
    <t>202</t>
  </si>
  <si>
    <t xml:space="preserve">  外交支出</t>
  </si>
  <si>
    <t xml:space="preserve">      缉私罚没收入</t>
  </si>
  <si>
    <t>20201</t>
  </si>
  <si>
    <t xml:space="preserve">    外交管理事务</t>
  </si>
  <si>
    <t xml:space="preserve">      缉毒罚没收入</t>
  </si>
  <si>
    <t>2020101</t>
  </si>
  <si>
    <t xml:space="preserve">      罚没收入退库</t>
  </si>
  <si>
    <t>2020102</t>
  </si>
  <si>
    <t xml:space="preserve">    国有资本经营收入</t>
  </si>
  <si>
    <t>2020103</t>
  </si>
  <si>
    <t xml:space="preserve">      利润收入</t>
  </si>
  <si>
    <t>2020104</t>
  </si>
  <si>
    <t xml:space="preserve">          中国人民银行上缴收入</t>
  </si>
  <si>
    <t>2020150</t>
  </si>
  <si>
    <t xml:space="preserve">          金融企业利润收入</t>
  </si>
  <si>
    <t>2020199</t>
  </si>
  <si>
    <t xml:space="preserve">      其他外交管理事务支出</t>
  </si>
  <si>
    <t xml:space="preserve">          其他企业利润收入</t>
  </si>
  <si>
    <t>20202</t>
  </si>
  <si>
    <t xml:space="preserve">    驻外机构</t>
  </si>
  <si>
    <t xml:space="preserve">      股利、股息收入</t>
  </si>
  <si>
    <t>2020201</t>
  </si>
  <si>
    <t xml:space="preserve">      驻外使领馆(团、处)</t>
  </si>
  <si>
    <t xml:space="preserve">          金融业公司股利、股息收入</t>
  </si>
  <si>
    <t>2020202</t>
  </si>
  <si>
    <t xml:space="preserve">      其他驻外机构支出</t>
  </si>
  <si>
    <t xml:space="preserve">          其他股利、股息收入</t>
  </si>
  <si>
    <t>20203</t>
  </si>
  <si>
    <t xml:space="preserve">    对外援助</t>
  </si>
  <si>
    <t xml:space="preserve">      产权转让收入</t>
  </si>
  <si>
    <t>2020304</t>
  </si>
  <si>
    <t xml:space="preserve">      援外优惠贷款贴息</t>
  </si>
  <si>
    <t xml:space="preserve">          其他产权转让收入</t>
  </si>
  <si>
    <t>2020306</t>
  </si>
  <si>
    <t xml:space="preserve">      对外援助</t>
  </si>
  <si>
    <t xml:space="preserve">      清算收入</t>
  </si>
  <si>
    <t>20204</t>
  </si>
  <si>
    <t xml:space="preserve">    国际组织</t>
  </si>
  <si>
    <t xml:space="preserve">          其他清算收入</t>
  </si>
  <si>
    <t>2020401</t>
  </si>
  <si>
    <t xml:space="preserve">      国际组织会费</t>
  </si>
  <si>
    <t xml:space="preserve">      国有资本经营收入退库</t>
  </si>
  <si>
    <t>2020402</t>
  </si>
  <si>
    <t xml:space="preserve">      国际组织捐赠</t>
  </si>
  <si>
    <t xml:space="preserve">      国有企业计划亏损补贴</t>
  </si>
  <si>
    <t>2020403</t>
  </si>
  <si>
    <t xml:space="preserve">      维和摊款</t>
  </si>
  <si>
    <t xml:space="preserve">          工业企业计划亏损补贴</t>
  </si>
  <si>
    <t>2020404</t>
  </si>
  <si>
    <t xml:space="preserve">      国际组织股金及基金</t>
  </si>
  <si>
    <t xml:space="preserve">          农业企业计划亏损补贴</t>
  </si>
  <si>
    <t>2020499</t>
  </si>
  <si>
    <t xml:space="preserve">      其他国际组织支出</t>
  </si>
  <si>
    <t xml:space="preserve">          其他国有企业计划亏损补贴</t>
  </si>
  <si>
    <t>20205</t>
  </si>
  <si>
    <t xml:space="preserve">    对外合作与交流</t>
  </si>
  <si>
    <t xml:space="preserve">      烟草企业上缴专项收入</t>
  </si>
  <si>
    <t>2020503</t>
  </si>
  <si>
    <t xml:space="preserve">      在华国际会议</t>
  </si>
  <si>
    <t xml:space="preserve">      其他国有资本经营收入</t>
  </si>
  <si>
    <t>2020504</t>
  </si>
  <si>
    <t xml:space="preserve">      国际交流活动</t>
  </si>
  <si>
    <t xml:space="preserve">    国有资源(资产)有偿使用收入</t>
  </si>
  <si>
    <t>2020505</t>
  </si>
  <si>
    <t xml:space="preserve">      对外合作活动</t>
  </si>
  <si>
    <t xml:space="preserve">      海域使用金收入</t>
  </si>
  <si>
    <t>2020599</t>
  </si>
  <si>
    <t xml:space="preserve">      其他对外合作与交流支出</t>
  </si>
  <si>
    <t xml:space="preserve">      场地和矿区使用费收入</t>
  </si>
  <si>
    <t>20206</t>
  </si>
  <si>
    <t xml:space="preserve">    对外宣传</t>
  </si>
  <si>
    <t xml:space="preserve">      特种矿产品出售收入</t>
  </si>
  <si>
    <t>2020601</t>
  </si>
  <si>
    <t xml:space="preserve">      对外宣传</t>
  </si>
  <si>
    <t xml:space="preserve">      专项储备物资销售收入</t>
  </si>
  <si>
    <t>20207</t>
  </si>
  <si>
    <t xml:space="preserve">    边界勘界联检</t>
  </si>
  <si>
    <t xml:space="preserve">      利息收入</t>
  </si>
  <si>
    <t>2020701</t>
  </si>
  <si>
    <t xml:space="preserve">      边界勘界</t>
  </si>
  <si>
    <t xml:space="preserve">          国库存款利息收入</t>
  </si>
  <si>
    <t>2020702</t>
  </si>
  <si>
    <t xml:space="preserve">      边界联检</t>
  </si>
  <si>
    <t xml:space="preserve">          财政专户存款利息收入</t>
  </si>
  <si>
    <t>2020703</t>
  </si>
  <si>
    <t xml:space="preserve">      边界界桩维护</t>
  </si>
  <si>
    <t xml:space="preserve">          有价证券利息收入</t>
  </si>
  <si>
    <t>2020799</t>
  </si>
  <si>
    <t xml:space="preserve">      其他支出</t>
  </si>
  <si>
    <t xml:space="preserve">          其他利息收入</t>
  </si>
  <si>
    <t>20208</t>
  </si>
  <si>
    <t xml:space="preserve">    国际发展合作</t>
  </si>
  <si>
    <t xml:space="preserve">      非经营性国有资产收入</t>
  </si>
  <si>
    <t>2020801</t>
  </si>
  <si>
    <t xml:space="preserve">      出租车经营权有偿出让和转让收入</t>
  </si>
  <si>
    <t>2020802</t>
  </si>
  <si>
    <t xml:space="preserve">      无居民海岛使用金收入</t>
  </si>
  <si>
    <t>2020803</t>
  </si>
  <si>
    <t xml:space="preserve">      转让政府还贷道路收费权收入</t>
  </si>
  <si>
    <t>2020850</t>
  </si>
  <si>
    <t xml:space="preserve">      石油特别收益金专项收入</t>
  </si>
  <si>
    <t>2020899</t>
  </si>
  <si>
    <t xml:space="preserve">      其他国际发展合作支出</t>
  </si>
  <si>
    <t xml:space="preserve">          石油特别收益金专项收入</t>
  </si>
  <si>
    <t>20299</t>
  </si>
  <si>
    <t xml:space="preserve">    其他外交支出</t>
  </si>
  <si>
    <t xml:space="preserve">          石油特别收益金退库</t>
  </si>
  <si>
    <t>2029999</t>
  </si>
  <si>
    <t xml:space="preserve">      其他外交支出</t>
  </si>
  <si>
    <t xml:space="preserve">      动用国家储备物资上缴财政收入</t>
  </si>
  <si>
    <t>203</t>
  </si>
  <si>
    <t xml:space="preserve">  国防支出</t>
  </si>
  <si>
    <t xml:space="preserve">      铁路资产变现收入</t>
  </si>
  <si>
    <t>20301</t>
  </si>
  <si>
    <t xml:space="preserve">    现役部队</t>
  </si>
  <si>
    <t xml:space="preserve">      电力改革预留资产变现收入</t>
  </si>
  <si>
    <t>2030101</t>
  </si>
  <si>
    <t xml:space="preserve">      现役部队</t>
  </si>
  <si>
    <t xml:space="preserve">      矿产资源专项收入</t>
  </si>
  <si>
    <t>20304</t>
  </si>
  <si>
    <t xml:space="preserve">    国防科研事业</t>
  </si>
  <si>
    <t xml:space="preserve">          矿产资源补偿费收入</t>
  </si>
  <si>
    <t>2030401</t>
  </si>
  <si>
    <t xml:space="preserve">      国防科研事业</t>
  </si>
  <si>
    <t xml:space="preserve">          探矿权、采矿权使用费收入</t>
  </si>
  <si>
    <t>20305</t>
  </si>
  <si>
    <t xml:space="preserve">    专项工程</t>
  </si>
  <si>
    <t xml:space="preserve">          矿业权出让收益</t>
  </si>
  <si>
    <t>2030501</t>
  </si>
  <si>
    <t xml:space="preserve">      专项工程</t>
  </si>
  <si>
    <t xml:space="preserve">          矿业权占用费收入</t>
  </si>
  <si>
    <t>20306</t>
  </si>
  <si>
    <t xml:space="preserve">    国防动员</t>
  </si>
  <si>
    <t xml:space="preserve">      排污权出让收入</t>
  </si>
  <si>
    <t>2030601</t>
  </si>
  <si>
    <t xml:space="preserve">      兵役征集</t>
  </si>
  <si>
    <t xml:space="preserve">      航班时刻拍卖和使用费收入</t>
  </si>
  <si>
    <t>2030602</t>
  </si>
  <si>
    <t xml:space="preserve">      经济动员</t>
  </si>
  <si>
    <t xml:space="preserve">      农村集体经营性建设用地土地增值收益调节金收入</t>
  </si>
  <si>
    <t>2030603</t>
  </si>
  <si>
    <t xml:space="preserve">      人民防空</t>
  </si>
  <si>
    <t xml:space="preserve">      新增建设用地土地有偿使用费收入</t>
  </si>
  <si>
    <t>2030604</t>
  </si>
  <si>
    <t xml:space="preserve">      交通战备</t>
  </si>
  <si>
    <t xml:space="preserve">      水资源费收入</t>
  </si>
  <si>
    <t>2030605</t>
  </si>
  <si>
    <t xml:space="preserve">      国防教育</t>
  </si>
  <si>
    <t xml:space="preserve">          三峡电站水资源费收入</t>
  </si>
  <si>
    <t>2030606</t>
  </si>
  <si>
    <t xml:space="preserve">      预备役部队</t>
  </si>
  <si>
    <t xml:space="preserve">          其他水资源费收入</t>
  </si>
  <si>
    <t>2030607</t>
  </si>
  <si>
    <t xml:space="preserve">      民兵</t>
  </si>
  <si>
    <t xml:space="preserve">      国家留成油上缴收入</t>
  </si>
  <si>
    <t>2030608</t>
  </si>
  <si>
    <t xml:space="preserve">      边海防</t>
  </si>
  <si>
    <t xml:space="preserve">      市政公共资源有偿使用收入</t>
  </si>
  <si>
    <t>2030699</t>
  </si>
  <si>
    <t xml:space="preserve">      其他国防动员支出</t>
  </si>
  <si>
    <t xml:space="preserve">          停车泊位及公共停车场等有偿使用收入</t>
  </si>
  <si>
    <t>20399</t>
  </si>
  <si>
    <t xml:space="preserve">    其他国防支出</t>
  </si>
  <si>
    <t xml:space="preserve">          公共空间广告设置权等有偿使用收入</t>
  </si>
  <si>
    <t>2039999</t>
  </si>
  <si>
    <t xml:space="preserve">      其他国防支出</t>
  </si>
  <si>
    <t xml:space="preserve">          其他市政公共资源有偿使用收入</t>
  </si>
  <si>
    <t>204</t>
  </si>
  <si>
    <t xml:space="preserve">  公共安全支出</t>
  </si>
  <si>
    <t xml:space="preserve">      其他国有资源(资产)有偿使用收入</t>
  </si>
  <si>
    <t>20401</t>
  </si>
  <si>
    <t xml:space="preserve">    武装警察部队</t>
  </si>
  <si>
    <t xml:space="preserve">    捐赠收入</t>
  </si>
  <si>
    <t>2040101</t>
  </si>
  <si>
    <t xml:space="preserve">      武装警察部队</t>
  </si>
  <si>
    <t xml:space="preserve">       国外捐赠收入</t>
  </si>
  <si>
    <t>2040199</t>
  </si>
  <si>
    <t xml:space="preserve">      其他武装警察部队支出</t>
  </si>
  <si>
    <t xml:space="preserve">       国内捐赠收入</t>
  </si>
  <si>
    <t>20402</t>
  </si>
  <si>
    <t xml:space="preserve">    公安</t>
  </si>
  <si>
    <t xml:space="preserve">    政府住房基金收入</t>
  </si>
  <si>
    <t>2040201</t>
  </si>
  <si>
    <t xml:space="preserve">       上缴管理费用</t>
  </si>
  <si>
    <t>2040202</t>
  </si>
  <si>
    <t xml:space="preserve">       计提公共租赁住房资金</t>
  </si>
  <si>
    <t>2040203</t>
  </si>
  <si>
    <t xml:space="preserve">       公共租赁住房租金收入</t>
  </si>
  <si>
    <t>2040219</t>
  </si>
  <si>
    <t xml:space="preserve">       配建商业设施租售收入</t>
  </si>
  <si>
    <t>2040220</t>
  </si>
  <si>
    <t xml:space="preserve">      执法办案</t>
  </si>
  <si>
    <t xml:space="preserve">       其他政府住房基金收入</t>
  </si>
  <si>
    <t>2040221</t>
  </si>
  <si>
    <t xml:space="preserve">      特别业务</t>
  </si>
  <si>
    <t xml:space="preserve">    其他收入</t>
  </si>
  <si>
    <t>2040222</t>
  </si>
  <si>
    <t xml:space="preserve">      特勤业务</t>
  </si>
  <si>
    <t xml:space="preserve">      主管部门集中收入</t>
  </si>
  <si>
    <t>2040223</t>
  </si>
  <si>
    <t xml:space="preserve">      移民事务</t>
  </si>
  <si>
    <t xml:space="preserve">      免税商品特许经营费收入</t>
  </si>
  <si>
    <t>2040250</t>
  </si>
  <si>
    <t xml:space="preserve">      基本建设收入</t>
  </si>
  <si>
    <t>2040299</t>
  </si>
  <si>
    <t xml:space="preserve">      其他公安支出</t>
  </si>
  <si>
    <t xml:space="preserve">      差别电价收入</t>
  </si>
  <si>
    <t>20403</t>
  </si>
  <si>
    <t xml:space="preserve">    国家安全</t>
  </si>
  <si>
    <t xml:space="preserve">      债务管理收入</t>
  </si>
  <si>
    <t>2040301</t>
  </si>
  <si>
    <t xml:space="preserve">      南水北调工程基金收入</t>
  </si>
  <si>
    <t>2040302</t>
  </si>
  <si>
    <t xml:space="preserve">      生态环境损害赔偿资金</t>
  </si>
  <si>
    <t>2040303</t>
  </si>
  <si>
    <t xml:space="preserve">      其他收入</t>
  </si>
  <si>
    <t>2040304</t>
  </si>
  <si>
    <t xml:space="preserve">      安全业务</t>
  </si>
  <si>
    <t>2040350</t>
  </si>
  <si>
    <t>政府性基金预算收入合计</t>
  </si>
  <si>
    <t>2040399</t>
  </si>
  <si>
    <t xml:space="preserve">      其他国家安全支出</t>
  </si>
  <si>
    <t xml:space="preserve">  政府性基金收入</t>
  </si>
  <si>
    <t>20404</t>
  </si>
  <si>
    <t xml:space="preserve">    检察</t>
  </si>
  <si>
    <t xml:space="preserve">     农网还贷资金收入</t>
  </si>
  <si>
    <t>2040401</t>
  </si>
  <si>
    <t xml:space="preserve">     铁路建设基金收入</t>
  </si>
  <si>
    <t>2040402</t>
  </si>
  <si>
    <t xml:space="preserve">     民航发展基金收入</t>
  </si>
  <si>
    <t>2040403</t>
  </si>
  <si>
    <t xml:space="preserve">     海南省高等级公路车辆通行附加费收入</t>
  </si>
  <si>
    <t>2040409</t>
  </si>
  <si>
    <t xml:space="preserve">      “两房”建设</t>
  </si>
  <si>
    <t xml:space="preserve">     港口建设费收入</t>
  </si>
  <si>
    <t>2040410</t>
  </si>
  <si>
    <t xml:space="preserve">      检察监督</t>
  </si>
  <si>
    <t xml:space="preserve">     旅游发展基金收入</t>
  </si>
  <si>
    <t>2040450</t>
  </si>
  <si>
    <t xml:space="preserve">     国家电影事业发展专项资金收入</t>
  </si>
  <si>
    <t>2040499</t>
  </si>
  <si>
    <t xml:space="preserve">      其他检察支出</t>
  </si>
  <si>
    <t xml:space="preserve">     国有土地收益基金收入</t>
  </si>
  <si>
    <t>20405</t>
  </si>
  <si>
    <t xml:space="preserve">    法院</t>
  </si>
  <si>
    <t xml:space="preserve">     农业土地开发资金收入</t>
  </si>
  <si>
    <t>2040501</t>
  </si>
  <si>
    <t xml:space="preserve">     国有土地使用权出让收入</t>
  </si>
  <si>
    <t>2040502</t>
  </si>
  <si>
    <t xml:space="preserve">        土地出让价款收入</t>
  </si>
  <si>
    <t>2040503</t>
  </si>
  <si>
    <t xml:space="preserve">        补缴的土地价款</t>
  </si>
  <si>
    <t>2040504</t>
  </si>
  <si>
    <t xml:space="preserve">      案件审判</t>
  </si>
  <si>
    <t xml:space="preserve">        划拨土地收入</t>
  </si>
  <si>
    <t>2040505</t>
  </si>
  <si>
    <t xml:space="preserve">      案件执行</t>
  </si>
  <si>
    <t xml:space="preserve">        缴纳新增建设用地土地有偿使用费</t>
  </si>
  <si>
    <t>2040506</t>
  </si>
  <si>
    <t xml:space="preserve">      “两庭”建设</t>
  </si>
  <si>
    <t xml:space="preserve">        其他土地出让收入</t>
  </si>
  <si>
    <t>2040550</t>
  </si>
  <si>
    <t xml:space="preserve">     大中型水库移民后期扶持基金收入</t>
  </si>
  <si>
    <t>2040599</t>
  </si>
  <si>
    <t xml:space="preserve">      其他法院支出</t>
  </si>
  <si>
    <t xml:space="preserve">     大中型水库库区基金收入</t>
  </si>
  <si>
    <t>20406</t>
  </si>
  <si>
    <t xml:space="preserve">    司法</t>
  </si>
  <si>
    <t xml:space="preserve">     三峡水库库区基金收入</t>
  </si>
  <si>
    <t>2040601</t>
  </si>
  <si>
    <t xml:space="preserve">     中央特别国债经营基金收入</t>
  </si>
  <si>
    <t>2040602</t>
  </si>
  <si>
    <t xml:space="preserve">     中央特别国债经营基金财务收入</t>
  </si>
  <si>
    <t>2040603</t>
  </si>
  <si>
    <t xml:space="preserve">     彩票公益金收入</t>
  </si>
  <si>
    <t>2040604</t>
  </si>
  <si>
    <t xml:space="preserve">      基层司法业务</t>
  </si>
  <si>
    <t xml:space="preserve">         福利彩票公益金收入</t>
  </si>
  <si>
    <t>2040605</t>
  </si>
  <si>
    <t xml:space="preserve">      普法宣传</t>
  </si>
  <si>
    <t xml:space="preserve">         体育彩票公益金收入</t>
  </si>
  <si>
    <t>2040606</t>
  </si>
  <si>
    <t xml:space="preserve">      律师管理</t>
  </si>
  <si>
    <t xml:space="preserve">     城市基础设施配套费收入</t>
  </si>
  <si>
    <t>2040607</t>
  </si>
  <si>
    <t xml:space="preserve">      公共法律服务</t>
  </si>
  <si>
    <t xml:space="preserve">     小型水库移民扶助基金收入</t>
  </si>
  <si>
    <t>2040608</t>
  </si>
  <si>
    <t xml:space="preserve">      国家统一法律职业资格考试</t>
  </si>
  <si>
    <t xml:space="preserve">     国家重大水利工程建设基金收入</t>
  </si>
  <si>
    <t>2040610</t>
  </si>
  <si>
    <t xml:space="preserve">      社区矫正</t>
  </si>
  <si>
    <t xml:space="preserve">         中央重大水利工程建设资金</t>
  </si>
  <si>
    <t>2040612</t>
  </si>
  <si>
    <t xml:space="preserve">      法制建设</t>
  </si>
  <si>
    <t xml:space="preserve">         地方重大水利工程建设资金</t>
  </si>
  <si>
    <t>2040613</t>
  </si>
  <si>
    <t xml:space="preserve">     车辆通行费</t>
  </si>
  <si>
    <t>2040650</t>
  </si>
  <si>
    <t xml:space="preserve">     核电站乏燃料处理处置基金收入</t>
  </si>
  <si>
    <t>2040699</t>
  </si>
  <si>
    <t xml:space="preserve">      其他司法支出</t>
  </si>
  <si>
    <t xml:space="preserve">     可再生能源电价附加收入</t>
  </si>
  <si>
    <t>20407</t>
  </si>
  <si>
    <t xml:space="preserve">    监狱</t>
  </si>
  <si>
    <t xml:space="preserve">     船舶油污损害赔偿基金收入</t>
  </si>
  <si>
    <t>2040701</t>
  </si>
  <si>
    <t xml:space="preserve">     废弃电器电子产品处理基金收入</t>
  </si>
  <si>
    <t>2040702</t>
  </si>
  <si>
    <t xml:space="preserve">     污水处理费收入</t>
  </si>
  <si>
    <t>2040703</t>
  </si>
  <si>
    <t xml:space="preserve">     彩票发行机构和彩票销售机构的业务费用</t>
  </si>
  <si>
    <t>2040704</t>
  </si>
  <si>
    <t xml:space="preserve">      犯人生活</t>
  </si>
  <si>
    <t xml:space="preserve">         福利彩票发行机构的业务费用</t>
  </si>
  <si>
    <t>2040705</t>
  </si>
  <si>
    <t xml:space="preserve">      犯人改造</t>
  </si>
  <si>
    <t xml:space="preserve">         体育彩票发行机构的业务费用</t>
  </si>
  <si>
    <t>2040706</t>
  </si>
  <si>
    <t xml:space="preserve">      狱政设施建设</t>
  </si>
  <si>
    <t xml:space="preserve">         福利彩票销售机构的业务费用</t>
  </si>
  <si>
    <t>2040707</t>
  </si>
  <si>
    <t xml:space="preserve">         体育彩票销售机构的业务费用</t>
  </si>
  <si>
    <t>2040750</t>
  </si>
  <si>
    <t xml:space="preserve">         彩票兑奖周转金</t>
  </si>
  <si>
    <t>2040799</t>
  </si>
  <si>
    <t xml:space="preserve">      其他监狱支出</t>
  </si>
  <si>
    <t xml:space="preserve">         彩票发行销售风险基金</t>
  </si>
  <si>
    <t>20408</t>
  </si>
  <si>
    <t xml:space="preserve">    强制隔离戒毒</t>
  </si>
  <si>
    <t xml:space="preserve">         彩票市场调控资金收入</t>
  </si>
  <si>
    <t>2040801</t>
  </si>
  <si>
    <t xml:space="preserve">     其他政府性基金收入</t>
  </si>
  <si>
    <t>2040802</t>
  </si>
  <si>
    <t xml:space="preserve">  专项债务对应项目专项收入</t>
  </si>
  <si>
    <t>2040803</t>
  </si>
  <si>
    <t xml:space="preserve">     海南省高等级公路车辆通行附加费专项债务对应项目专项收入</t>
  </si>
  <si>
    <t>2040804</t>
  </si>
  <si>
    <t xml:space="preserve">      强制隔离戒毒人员生活</t>
  </si>
  <si>
    <t xml:space="preserve">     港口建设费专项债务对应项目专项收入</t>
  </si>
  <si>
    <t>2040805</t>
  </si>
  <si>
    <t xml:space="preserve">      强制隔离戒毒人员教育</t>
  </si>
  <si>
    <t xml:space="preserve">     国家电影事业发展专项资金专项债务对应项目专项收入</t>
  </si>
  <si>
    <t>2040806</t>
  </si>
  <si>
    <t xml:space="preserve">      所政设施建设</t>
  </si>
  <si>
    <t xml:space="preserve">     国有土地使用权出让金专项债务对应项目专项收入</t>
  </si>
  <si>
    <t>2040807</t>
  </si>
  <si>
    <t xml:space="preserve">         土地储备专项债券对应项目专项收入</t>
  </si>
  <si>
    <t>2040850</t>
  </si>
  <si>
    <t xml:space="preserve">         棚户区改造专项债券对应项目专项收入</t>
  </si>
  <si>
    <t>2040899</t>
  </si>
  <si>
    <t xml:space="preserve">      其他强制隔离戒毒支出</t>
  </si>
  <si>
    <t xml:space="preserve">         其他国有土地使用权出让金专项债务对应项目专项收入</t>
  </si>
  <si>
    <t>20409</t>
  </si>
  <si>
    <t xml:space="preserve">    国家保密</t>
  </si>
  <si>
    <t xml:space="preserve">     农业土地开发资金专项债务对应项目专项收入</t>
  </si>
  <si>
    <t>2040901</t>
  </si>
  <si>
    <t xml:space="preserve">     大中型水库库区基金专项债务对应项目专项收入</t>
  </si>
  <si>
    <t>2040902</t>
  </si>
  <si>
    <t xml:space="preserve">     城市基础设施配套费专项债务对应项目专项收入</t>
  </si>
  <si>
    <t>2040903</t>
  </si>
  <si>
    <t xml:space="preserve">     小型水库移民扶助基金专项债务对应项目专项收入</t>
  </si>
  <si>
    <t>2040904</t>
  </si>
  <si>
    <t xml:space="preserve">      保密技术</t>
  </si>
  <si>
    <t xml:space="preserve">     国家重大水利工程建设基金专项债务对应项目专项收入</t>
  </si>
  <si>
    <t>2040905</t>
  </si>
  <si>
    <t xml:space="preserve">      保密管理</t>
  </si>
  <si>
    <t xml:space="preserve">     车辆通行费专项债务对应项目专项收入</t>
  </si>
  <si>
    <t>2040950</t>
  </si>
  <si>
    <t xml:space="preserve">         政府收费公路专项债券对应项目专项收入</t>
  </si>
  <si>
    <t>2040999</t>
  </si>
  <si>
    <t xml:space="preserve">      其他国家保密支出</t>
  </si>
  <si>
    <t xml:space="preserve">         其他车辆通行费专项债务对应项目专项收入</t>
  </si>
  <si>
    <t>20410</t>
  </si>
  <si>
    <t xml:space="preserve">    缉私警察</t>
  </si>
  <si>
    <t xml:space="preserve">     污水处理费专项债务对应项目专项收入</t>
  </si>
  <si>
    <t>2041001</t>
  </si>
  <si>
    <t xml:space="preserve">     其他政府性基金专项债务对应项目专项收入</t>
  </si>
  <si>
    <t>2041002</t>
  </si>
  <si>
    <t xml:space="preserve">         其他地方自行试点项目收益专项债券对应项目专项收入</t>
  </si>
  <si>
    <t>2041006</t>
  </si>
  <si>
    <t xml:space="preserve">         其他政府性基金专项债务对应项目专项收入</t>
  </si>
  <si>
    <t>2041007</t>
  </si>
  <si>
    <t xml:space="preserve">      缉私业务</t>
  </si>
  <si>
    <t>2041099</t>
  </si>
  <si>
    <t xml:space="preserve">      其他缉私警察支出</t>
  </si>
  <si>
    <t>国有资本经营预算收入合计</t>
  </si>
  <si>
    <t>20499</t>
  </si>
  <si>
    <t xml:space="preserve">    其他公共安全支出</t>
  </si>
  <si>
    <t xml:space="preserve">  利润收入</t>
  </si>
  <si>
    <t>2049902</t>
  </si>
  <si>
    <t xml:space="preserve">      国家司法救助支出</t>
  </si>
  <si>
    <t xml:space="preserve">     烟草企业利润收入</t>
  </si>
  <si>
    <t>2049999</t>
  </si>
  <si>
    <t xml:space="preserve">      其他公共安全支出</t>
  </si>
  <si>
    <t xml:space="preserve">     石油石化企业利润收入</t>
  </si>
  <si>
    <t>205</t>
  </si>
  <si>
    <t xml:space="preserve">  教育支出</t>
  </si>
  <si>
    <t xml:space="preserve">     电力企业利润收入</t>
  </si>
  <si>
    <t>20501</t>
  </si>
  <si>
    <t xml:space="preserve">    教育管理事务</t>
  </si>
  <si>
    <t xml:space="preserve">     电信企业利润收入</t>
  </si>
  <si>
    <t>2050101</t>
  </si>
  <si>
    <t xml:space="preserve">     煤炭企业利润收入</t>
  </si>
  <si>
    <t>2050102</t>
  </si>
  <si>
    <t xml:space="preserve">     有色冶金采掘企业利润收入</t>
  </si>
  <si>
    <t>2050103</t>
  </si>
  <si>
    <t xml:space="preserve">     钢铁企业利润收入</t>
  </si>
  <si>
    <t>2050199</t>
  </si>
  <si>
    <t xml:space="preserve">      其他教育管理事务支出</t>
  </si>
  <si>
    <t xml:space="preserve">     化工企业利润收入</t>
  </si>
  <si>
    <t>20502</t>
  </si>
  <si>
    <t xml:space="preserve">    普通教育</t>
  </si>
  <si>
    <t xml:space="preserve">     运输企业利润收入</t>
  </si>
  <si>
    <t>2050201</t>
  </si>
  <si>
    <t xml:space="preserve">      学前教育</t>
  </si>
  <si>
    <t xml:space="preserve">     电子企业利润收入</t>
  </si>
  <si>
    <t>2050202</t>
  </si>
  <si>
    <t xml:space="preserve">      小学教育</t>
  </si>
  <si>
    <t xml:space="preserve">     机械企业利润收入</t>
  </si>
  <si>
    <t>2050203</t>
  </si>
  <si>
    <t xml:space="preserve">      初中教育</t>
  </si>
  <si>
    <t xml:space="preserve">     投资服务企业利润收入</t>
  </si>
  <si>
    <t>2050204</t>
  </si>
  <si>
    <t xml:space="preserve">      高中教育</t>
  </si>
  <si>
    <t xml:space="preserve">     纺织轻工企业利润收入</t>
  </si>
  <si>
    <t>2050205</t>
  </si>
  <si>
    <t xml:space="preserve">      高等教育</t>
  </si>
  <si>
    <t xml:space="preserve">     贸易企业利润收入</t>
  </si>
  <si>
    <t>2050299</t>
  </si>
  <si>
    <t xml:space="preserve">      其他普通教育支出</t>
  </si>
  <si>
    <t xml:space="preserve">     建筑施工企业利润收入</t>
  </si>
  <si>
    <t>20503</t>
  </si>
  <si>
    <t xml:space="preserve">    职业教育</t>
  </si>
  <si>
    <t xml:space="preserve">     房地产企业利润收入</t>
  </si>
  <si>
    <t>2050301</t>
  </si>
  <si>
    <t xml:space="preserve">      初等职业教育</t>
  </si>
  <si>
    <t xml:space="preserve">     建材企业利润收入</t>
  </si>
  <si>
    <t>2050302</t>
  </si>
  <si>
    <t xml:space="preserve">      中等职业教育</t>
  </si>
  <si>
    <t xml:space="preserve">     境外企业利润收入</t>
  </si>
  <si>
    <t>2050303</t>
  </si>
  <si>
    <t xml:space="preserve">      技校教育</t>
  </si>
  <si>
    <t xml:space="preserve">     对外合作企业利润收入</t>
  </si>
  <si>
    <t>2050305</t>
  </si>
  <si>
    <t xml:space="preserve">      高等职业教育</t>
  </si>
  <si>
    <t xml:space="preserve">     医药企业利润收入</t>
  </si>
  <si>
    <t>2050399</t>
  </si>
  <si>
    <t xml:space="preserve">      其他职业教育支出</t>
  </si>
  <si>
    <t xml:space="preserve">     农林牧渔企业利润收入</t>
  </si>
  <si>
    <t>20504</t>
  </si>
  <si>
    <t xml:space="preserve">    成人教育</t>
  </si>
  <si>
    <t xml:space="preserve">     邮政企业利润收入</t>
  </si>
  <si>
    <t>2050401</t>
  </si>
  <si>
    <t xml:space="preserve">      成人初等教育</t>
  </si>
  <si>
    <t xml:space="preserve">     军工企业利润收入</t>
  </si>
  <si>
    <t>2050402</t>
  </si>
  <si>
    <t xml:space="preserve">      成人中等教育</t>
  </si>
  <si>
    <t xml:space="preserve">     转制科研院所利润收入</t>
  </si>
  <si>
    <t>2050403</t>
  </si>
  <si>
    <t xml:space="preserve">      成人高等教育</t>
  </si>
  <si>
    <t xml:space="preserve">     地质勘查企业利润收入</t>
  </si>
  <si>
    <t>2050404</t>
  </si>
  <si>
    <t xml:space="preserve">      成人广播电视教育</t>
  </si>
  <si>
    <t xml:space="preserve">     卫生体育福利企业利润收入</t>
  </si>
  <si>
    <t>2050499</t>
  </si>
  <si>
    <t xml:space="preserve">      其他成人教育支出</t>
  </si>
  <si>
    <t xml:space="preserve">     教育文化广播企业利润收入</t>
  </si>
  <si>
    <t>20505</t>
  </si>
  <si>
    <t xml:space="preserve">    广播电视教育</t>
  </si>
  <si>
    <t xml:space="preserve">     科学研究企业利润收入</t>
  </si>
  <si>
    <t>2050501</t>
  </si>
  <si>
    <t xml:space="preserve">      广播电视学校</t>
  </si>
  <si>
    <t xml:space="preserve">     机关社团所属企业利润收入</t>
  </si>
  <si>
    <t>2050502</t>
  </si>
  <si>
    <t xml:space="preserve">      教育电视台</t>
  </si>
  <si>
    <t xml:space="preserve">     金融企业利润收入(国资预算)</t>
  </si>
  <si>
    <t>2050599</t>
  </si>
  <si>
    <t xml:space="preserve">      其他广播电视教育支出</t>
  </si>
  <si>
    <t xml:space="preserve">     其他国有资本经营预算企业利润收入</t>
  </si>
  <si>
    <t>20506</t>
  </si>
  <si>
    <t xml:space="preserve">    留学教育</t>
  </si>
  <si>
    <t xml:space="preserve">  股利、股息收入</t>
  </si>
  <si>
    <t>2050601</t>
  </si>
  <si>
    <t xml:space="preserve">      出国留学教育</t>
  </si>
  <si>
    <t xml:space="preserve">     国有控股公司股利、股息收入</t>
  </si>
  <si>
    <t>2050602</t>
  </si>
  <si>
    <t xml:space="preserve">      来华留学教育</t>
  </si>
  <si>
    <t xml:space="preserve">     国有参股公司股利、股息收入</t>
  </si>
  <si>
    <t>2050699</t>
  </si>
  <si>
    <t xml:space="preserve">      其他留学教育支出</t>
  </si>
  <si>
    <t xml:space="preserve">     金融企业股利、股息收入(国资预算)</t>
  </si>
  <si>
    <t>20507</t>
  </si>
  <si>
    <t xml:space="preserve">    特殊教育</t>
  </si>
  <si>
    <t xml:space="preserve">     其他国有资本经营预算企业股利、股息收入</t>
  </si>
  <si>
    <t>2050701</t>
  </si>
  <si>
    <t xml:space="preserve">      特殊学校教育</t>
  </si>
  <si>
    <t xml:space="preserve">  产权转让收入</t>
  </si>
  <si>
    <t>2050702</t>
  </si>
  <si>
    <t xml:space="preserve">      工读学校教育</t>
  </si>
  <si>
    <t xml:space="preserve">     国有股减持收入</t>
  </si>
  <si>
    <t>2050799</t>
  </si>
  <si>
    <t xml:space="preserve">      其他特殊教育支出</t>
  </si>
  <si>
    <t xml:space="preserve">     国有股权、股份转让收入</t>
  </si>
  <si>
    <t>20508</t>
  </si>
  <si>
    <t xml:space="preserve">    进修及培训</t>
  </si>
  <si>
    <t xml:space="preserve">     国有独资企业产权转让收入</t>
  </si>
  <si>
    <t>2050801</t>
  </si>
  <si>
    <t xml:space="preserve">      教师进修</t>
  </si>
  <si>
    <t xml:space="preserve">     金融企业产权转让收入</t>
  </si>
  <si>
    <t>2050802</t>
  </si>
  <si>
    <t xml:space="preserve">      干部教育</t>
  </si>
  <si>
    <t xml:space="preserve">     其他国有资本经营预算企业产权转让收入</t>
  </si>
  <si>
    <t>2050803</t>
  </si>
  <si>
    <t xml:space="preserve">      培训支出</t>
  </si>
  <si>
    <t xml:space="preserve">  清算收入</t>
  </si>
  <si>
    <t>2050804</t>
  </si>
  <si>
    <t xml:space="preserve">      退役士兵能力提升</t>
  </si>
  <si>
    <t xml:space="preserve">     国有股权、股份清算收入</t>
  </si>
  <si>
    <t>2050899</t>
  </si>
  <si>
    <t xml:space="preserve">      其他进修及培训</t>
  </si>
  <si>
    <t xml:space="preserve">     国有独资企业清算收入</t>
  </si>
  <si>
    <t>20509</t>
  </si>
  <si>
    <t xml:space="preserve">    教育费附加安排的支出</t>
  </si>
  <si>
    <t xml:space="preserve">     其他国有资本经营预算企业清算收入</t>
  </si>
  <si>
    <t>2050901</t>
  </si>
  <si>
    <t xml:space="preserve">      农村中小学校舍建设</t>
  </si>
  <si>
    <t xml:space="preserve">  其他国有资本经营预算收入</t>
  </si>
  <si>
    <t>2050902</t>
  </si>
  <si>
    <t xml:space="preserve">      农村中小学教学设施</t>
  </si>
  <si>
    <t>2050903</t>
  </si>
  <si>
    <t xml:space="preserve">      城市中小学校舍建设</t>
  </si>
  <si>
    <t>债务收入</t>
  </si>
  <si>
    <t>2050904</t>
  </si>
  <si>
    <t xml:space="preserve">      城市中小学教学设施</t>
  </si>
  <si>
    <t xml:space="preserve">   中央政府债务收入</t>
  </si>
  <si>
    <t>2050905</t>
  </si>
  <si>
    <t xml:space="preserve">      中等职业学校教学设施</t>
  </si>
  <si>
    <t xml:space="preserve">     中央政府国内债务收入</t>
  </si>
  <si>
    <t>2050999</t>
  </si>
  <si>
    <t xml:space="preserve">      其他教育费附加安排的支出</t>
  </si>
  <si>
    <t xml:space="preserve">     中央政府国外债务收入</t>
  </si>
  <si>
    <t>20599</t>
  </si>
  <si>
    <t xml:space="preserve">    其他教育支出</t>
  </si>
  <si>
    <t xml:space="preserve">        中央政府境外发行主权债券收入</t>
  </si>
  <si>
    <t>2059999</t>
  </si>
  <si>
    <t xml:space="preserve">      其他教育支出</t>
  </si>
  <si>
    <t xml:space="preserve">        中央政府向外国政府借款收入</t>
  </si>
  <si>
    <t>206</t>
  </si>
  <si>
    <t xml:space="preserve">  科学技术支出</t>
  </si>
  <si>
    <t xml:space="preserve">        中央政府向国际组织借款收入</t>
  </si>
  <si>
    <t>20601</t>
  </si>
  <si>
    <t xml:space="preserve">    科学技术管理事务</t>
  </si>
  <si>
    <t xml:space="preserve">        中央政府其他国外借款收入</t>
  </si>
  <si>
    <t>2060101</t>
  </si>
  <si>
    <t xml:space="preserve">   地方政府债务收入</t>
  </si>
  <si>
    <t>2060102</t>
  </si>
  <si>
    <t xml:space="preserve">     一般债务收入</t>
  </si>
  <si>
    <t>2060103</t>
  </si>
  <si>
    <t xml:space="preserve">        地方政府一般债券收入</t>
  </si>
  <si>
    <t>2060199</t>
  </si>
  <si>
    <t xml:space="preserve">      其他科学技术管理事务支出</t>
  </si>
  <si>
    <t xml:space="preserve">        地方政府向外国政府借款收入</t>
  </si>
  <si>
    <t>20602</t>
  </si>
  <si>
    <t xml:space="preserve">    基础研究</t>
  </si>
  <si>
    <t xml:space="preserve">        地方政府向国际组织借款收入</t>
  </si>
  <si>
    <t>2060201</t>
  </si>
  <si>
    <t xml:space="preserve">      机构运行</t>
  </si>
  <si>
    <t xml:space="preserve">        地方政府其他一般债务收入</t>
  </si>
  <si>
    <t>2060203</t>
  </si>
  <si>
    <t xml:space="preserve">      自然科学基金</t>
  </si>
  <si>
    <t xml:space="preserve">     专项债务收入</t>
  </si>
  <si>
    <t>2060204</t>
  </si>
  <si>
    <t xml:space="preserve">      实验室及相关设施</t>
  </si>
  <si>
    <t xml:space="preserve">        海南省高等级公路车辆通行附加费债务收入</t>
  </si>
  <si>
    <t>2060205</t>
  </si>
  <si>
    <t xml:space="preserve">      重大科学工程</t>
  </si>
  <si>
    <t xml:space="preserve">        港口建设费债务收入</t>
  </si>
  <si>
    <t>2060206</t>
  </si>
  <si>
    <t xml:space="preserve">      专项基础科研</t>
  </si>
  <si>
    <t xml:space="preserve">        国家电影事业发展专项资金债务收入</t>
  </si>
  <si>
    <t>2060207</t>
  </si>
  <si>
    <t xml:space="preserve">      专项技术基础</t>
  </si>
  <si>
    <t xml:space="preserve">        国有土地使用权出让金债务收入</t>
  </si>
  <si>
    <t>2060208</t>
  </si>
  <si>
    <t xml:space="preserve">      科技人才队伍建设</t>
  </si>
  <si>
    <t xml:space="preserve">        农业土地开发资金债务收入</t>
  </si>
  <si>
    <t>2060299</t>
  </si>
  <si>
    <t xml:space="preserve">      其他基础研究支出</t>
  </si>
  <si>
    <t xml:space="preserve">        大中型水库库区基金债务收入</t>
  </si>
  <si>
    <t>20603</t>
  </si>
  <si>
    <t xml:space="preserve">    应用研究</t>
  </si>
  <si>
    <t xml:space="preserve">        城市基础设施配套费债务收入</t>
  </si>
  <si>
    <t>2060301</t>
  </si>
  <si>
    <t xml:space="preserve">        小型水库移民扶助基金债务收入</t>
  </si>
  <si>
    <t>2060302</t>
  </si>
  <si>
    <t xml:space="preserve">      社会公益研究</t>
  </si>
  <si>
    <t xml:space="preserve">        国家重大水利工程建设基金债务收入</t>
  </si>
  <si>
    <t>2060303</t>
  </si>
  <si>
    <t xml:space="preserve">      高技术研究</t>
  </si>
  <si>
    <t xml:space="preserve">        车辆通行费债务收入</t>
  </si>
  <si>
    <t>2060304</t>
  </si>
  <si>
    <t xml:space="preserve">      专项科研试制</t>
  </si>
  <si>
    <t xml:space="preserve">        污水处理费债务收入</t>
  </si>
  <si>
    <t>2060399</t>
  </si>
  <si>
    <t xml:space="preserve">      其他应用研究支出</t>
  </si>
  <si>
    <t xml:space="preserve">        土地储备专项债券收入</t>
  </si>
  <si>
    <t>20604</t>
  </si>
  <si>
    <t xml:space="preserve">    技术研究与开发</t>
  </si>
  <si>
    <t xml:space="preserve">        政府收费公路专项债券收入</t>
  </si>
  <si>
    <t>2060401</t>
  </si>
  <si>
    <t xml:space="preserve">        棚户区改造专项债券收入</t>
  </si>
  <si>
    <t>2060404</t>
  </si>
  <si>
    <t xml:space="preserve">      科技成果转化与扩散</t>
  </si>
  <si>
    <t xml:space="preserve">        其他地方自行试点项目收益专项债券收入</t>
  </si>
  <si>
    <t>2060405</t>
  </si>
  <si>
    <t xml:space="preserve">      共性技术研究与开发</t>
  </si>
  <si>
    <t xml:space="preserve">        其他政府性基金债务收入</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</si>
  <si>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</si>
  <si>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</si>
  <si>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</si>
  <si>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</si>
  <si>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</si>
  <si>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</si>
  <si>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</si>
  <si>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</si>
  <si>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</si>
  <si>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</si>
  <si>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</si>
  <si>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</si>
  <si>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</si>
  <si>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附表:(填报说明另发)</t>
  </si>
  <si>
    <t>2060601</t>
  </si>
  <si>
    <t xml:space="preserve">      社会科学研究机构</t>
  </si>
  <si>
    <t>科目1</t>
  </si>
  <si>
    <t>2060602</t>
  </si>
  <si>
    <t xml:space="preserve">      社会科学研究</t>
  </si>
  <si>
    <t>科目2</t>
  </si>
  <si>
    <t>2060603</t>
  </si>
  <si>
    <t xml:space="preserve">      社科基金支出</t>
  </si>
  <si>
    <t>科目3</t>
  </si>
  <si>
    <t>2060699</t>
  </si>
  <si>
    <t xml:space="preserve">      其他社会科学支出</t>
  </si>
  <si>
    <t>科目4</t>
  </si>
  <si>
    <t>20607</t>
  </si>
  <si>
    <t xml:space="preserve">    科学技术普及</t>
  </si>
  <si>
    <t>科目5</t>
  </si>
  <si>
    <t>2060701</t>
  </si>
  <si>
    <t>科目6</t>
  </si>
  <si>
    <t>2060702</t>
  </si>
  <si>
    <t xml:space="preserve">      科普活动</t>
  </si>
  <si>
    <t>科目7</t>
  </si>
  <si>
    <t>2060703</t>
  </si>
  <si>
    <t xml:space="preserve">      青少年科技活动</t>
  </si>
  <si>
    <t>科目8</t>
  </si>
  <si>
    <t>2060704</t>
  </si>
  <si>
    <t xml:space="preserve">      学术交流活动</t>
  </si>
  <si>
    <t>科目9</t>
  </si>
  <si>
    <t>2060705</t>
  </si>
  <si>
    <t xml:space="preserve">      科技馆站</t>
  </si>
  <si>
    <t>科目10</t>
  </si>
  <si>
    <t>2060799</t>
  </si>
  <si>
    <t xml:space="preserve">      其他科学技术普及支出</t>
  </si>
  <si>
    <t>科目11</t>
  </si>
  <si>
    <t>20608</t>
  </si>
  <si>
    <t xml:space="preserve">    科技交流与合作</t>
  </si>
  <si>
    <t>科目12</t>
  </si>
  <si>
    <t>2060801</t>
  </si>
  <si>
    <t xml:space="preserve">      国际交流与合作</t>
  </si>
  <si>
    <t>科目13</t>
  </si>
  <si>
    <t>2060802</t>
  </si>
  <si>
    <t xml:space="preserve">      重大科技合作项目</t>
  </si>
  <si>
    <t>科目14</t>
  </si>
  <si>
    <t>2060899</t>
  </si>
  <si>
    <t xml:space="preserve">      其他科技交流与合作支出</t>
  </si>
  <si>
    <t>科目15</t>
  </si>
  <si>
    <t>20609</t>
  </si>
  <si>
    <t xml:space="preserve">    科技重大项目</t>
  </si>
  <si>
    <t>科目16</t>
  </si>
  <si>
    <t>2060901</t>
  </si>
  <si>
    <t xml:space="preserve">      科技重大专项</t>
  </si>
  <si>
    <t>科目17</t>
  </si>
  <si>
    <t>2060902</t>
  </si>
  <si>
    <t xml:space="preserve">      重点研发计划</t>
  </si>
  <si>
    <t>科目18</t>
  </si>
  <si>
    <t>2060999</t>
  </si>
  <si>
    <t xml:space="preserve">      其他科技重大项目</t>
  </si>
  <si>
    <t>科目19</t>
  </si>
  <si>
    <t>20699</t>
  </si>
  <si>
    <t xml:space="preserve">    其他科学技术支出</t>
  </si>
  <si>
    <t>科目20</t>
  </si>
  <si>
    <t>2069901</t>
  </si>
  <si>
    <t xml:space="preserve">      科技奖励</t>
  </si>
  <si>
    <t>科目21</t>
  </si>
  <si>
    <t>2069902</t>
  </si>
  <si>
    <t xml:space="preserve">      核应急</t>
  </si>
  <si>
    <t>科目22</t>
  </si>
  <si>
    <t>2069903</t>
  </si>
  <si>
    <t xml:space="preserve">      转制科研机构</t>
  </si>
  <si>
    <t>科目23</t>
  </si>
  <si>
    <t>2069999</t>
  </si>
  <si>
    <t xml:space="preserve">      其他科学技术支出</t>
  </si>
  <si>
    <t>科目24</t>
  </si>
  <si>
    <t>207</t>
  </si>
  <si>
    <t xml:space="preserve">  文化旅游体育与传媒支出</t>
  </si>
  <si>
    <t>科目25</t>
  </si>
  <si>
    <t>20701</t>
  </si>
  <si>
    <t xml:space="preserve">    文化和旅游</t>
  </si>
  <si>
    <t>科目26</t>
  </si>
  <si>
    <t>2070101</t>
  </si>
  <si>
    <t>科目27</t>
  </si>
  <si>
    <t>2070102</t>
  </si>
  <si>
    <t>科目28</t>
  </si>
  <si>
    <t>2070103</t>
  </si>
  <si>
    <t>科目29</t>
  </si>
  <si>
    <t>2070104</t>
  </si>
  <si>
    <t xml:space="preserve">      图书馆</t>
  </si>
  <si>
    <t>科目30</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</si>
  <si>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</si>
  <si>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</si>
  <si>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</si>
  <si>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</si>
  <si>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</si>
  <si>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</si>
  <si>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</si>
  <si>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</si>
  <si>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</si>
  <si>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</si>
  <si>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</si>
  <si>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</si>
  <si>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</si>
  <si>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</si>
  <si>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</si>
  <si>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</si>
  <si>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</si>
  <si>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</si>
  <si>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</si>
  <si>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</si>
  <si>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</si>
  <si>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</si>
  <si>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</si>
  <si>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</si>
  <si>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</si>
  <si>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</si>
  <si>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</si>
  <si>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</si>
  <si>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</si>
  <si>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</si>
  <si>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</si>
  <si>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</si>
  <si>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</si>
  <si>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</si>
  <si>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</si>
  <si>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</si>
  <si>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</si>
  <si>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</si>
  <si>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</si>
  <si>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</si>
  <si>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</si>
  <si>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</si>
  <si>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</si>
  <si>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</si>
  <si>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</si>
  <si>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</si>
  <si>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</si>
  <si>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</si>
  <si>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</si>
  <si>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</si>
  <si>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</si>
  <si>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</si>
  <si>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</si>
  <si>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</si>
  <si>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</si>
  <si>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</si>
  <si>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</si>
  <si>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</si>
  <si>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</si>
  <si>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</si>
  <si>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</si>
  <si>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</si>
  <si>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</si>
  <si>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</si>
  <si>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</si>
  <si>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</si>
  <si>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</si>
  <si>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</si>
  <si>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</si>
  <si>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</si>
  <si>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</si>
  <si>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</si>
  <si>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</si>
  <si>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</si>
  <si>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</si>
  <si>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</si>
  <si>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</si>
  <si>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</si>
  <si>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</si>
  <si>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</si>
  <si>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</si>
  <si>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</si>
  <si>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</si>
  <si>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</si>
  <si>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</si>
  <si>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</si>
  <si>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</si>
  <si>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</si>
  <si>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</si>
  <si>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</si>
  <si>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</si>
  <si>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</si>
  <si>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</si>
  <si>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</si>
  <si>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</si>
  <si>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</si>
  <si>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</si>
  <si>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</si>
  <si>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</si>
  <si>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</si>
  <si>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</si>
  <si>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</si>
  <si>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</si>
  <si>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</si>
  <si>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</si>
  <si>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</si>
  <si>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</si>
  <si>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</si>
  <si>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</si>
  <si>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</si>
  <si>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</si>
  <si>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</si>
  <si>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</si>
  <si>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</si>
  <si>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</si>
  <si>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</si>
  <si>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</si>
  <si>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</si>
  <si>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</si>
  <si>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</si>
  <si>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</si>
  <si>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</si>
  <si>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</si>
  <si>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</si>
  <si>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</si>
  <si>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</si>
  <si>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</si>
  <si>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</si>
  <si>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</si>
  <si>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</si>
  <si>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</si>
  <si>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</si>
  <si>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</si>
  <si>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</si>
  <si>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</si>
  <si>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</si>
  <si>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</si>
  <si>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</si>
  <si>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</si>
  <si>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</si>
  <si>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</si>
  <si>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</si>
  <si>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</si>
  <si>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</si>
  <si>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</si>
  <si>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</si>
  <si>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</si>
  <si>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</si>
  <si>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</si>
  <si>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</si>
  <si>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</si>
  <si>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</si>
  <si>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</si>
  <si>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</si>
  <si>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</si>
  <si>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</si>
  <si>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</si>
  <si>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</si>
  <si>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</si>
  <si>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</si>
  <si>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</si>
  <si>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</si>
  <si>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</si>
  <si>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</si>
  <si>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</si>
  <si>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</si>
  <si>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</si>
  <si>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</si>
  <si>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</si>
  <si>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</si>
  <si>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</si>
  <si>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</si>
  <si>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</si>
  <si>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</si>
  <si>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</si>
  <si>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</si>
  <si>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</si>
  <si>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</si>
  <si>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</si>
  <si>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</si>
  <si>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</si>
  <si>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</si>
  <si>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</si>
  <si>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</si>
  <si>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</si>
  <si>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</si>
  <si>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</si>
  <si>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</si>
  <si>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</si>
  <si>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</si>
  <si>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</si>
  <si>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</si>
  <si>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</si>
  <si>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</si>
  <si>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</si>
  <si>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</si>
  <si>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</si>
  <si>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</si>
  <si>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</si>
  <si>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</si>
  <si>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</si>
  <si>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</si>
  <si>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</si>
  <si>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</si>
  <si>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</si>
  <si>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</si>
  <si>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</si>
  <si>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</si>
  <si>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</si>
  <si>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</si>
  <si>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</si>
  <si>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</si>
  <si>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</si>
  <si>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</si>
  <si>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</si>
  <si>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</si>
  <si>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</si>
  <si>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</si>
  <si>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</si>
  <si>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</si>
  <si>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</si>
  <si>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</si>
  <si>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</si>
  <si>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</si>
  <si>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</si>
  <si>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</si>
  <si>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</si>
  <si>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</si>
  <si>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</si>
  <si>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</si>
  <si>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</si>
  <si>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</si>
  <si>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</si>
  <si>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</si>
  <si>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</si>
  <si>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</si>
  <si>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</si>
  <si>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</si>
  <si>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</si>
  <si>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</si>
  <si>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</si>
  <si>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</si>
  <si>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</si>
  <si>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</si>
  <si>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</si>
  <si>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</si>
  <si>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</si>
  <si>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</si>
  <si>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</si>
  <si>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</si>
  <si>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</si>
  <si>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</si>
  <si>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</si>
  <si>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</si>
  <si>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</si>
  <si>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</si>
  <si>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</si>
  <si>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</si>
  <si>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</si>
  <si>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</si>
  <si>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</si>
  <si>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</si>
  <si>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</si>
  <si>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</si>
  <si>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</si>
  <si>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</si>
  <si>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</si>
  <si>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</si>
  <si>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</si>
  <si>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</si>
  <si>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</si>
  <si>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</si>
  <si>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</si>
  <si>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</si>
  <si>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</si>
  <si>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</si>
  <si>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</si>
  <si>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</si>
  <si>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</si>
  <si>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</si>
  <si>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</si>
  <si>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</si>
  <si>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</si>
  <si>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</si>
  <si>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</si>
  <si>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</si>
  <si>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</si>
  <si>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</si>
  <si>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</si>
  <si>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</si>
  <si>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</si>
  <si>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</si>
  <si>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</si>
  <si>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</si>
  <si>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</si>
  <si>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</si>
  <si>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</si>
  <si>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</si>
  <si>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</si>
  <si>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</si>
  <si>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</si>
  <si>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</si>
  <si>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</si>
  <si>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</si>
  <si>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</si>
  <si>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</si>
  <si>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</si>
  <si>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</si>
  <si>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</si>
  <si>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</si>
  <si>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</si>
  <si>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</si>
  <si>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</si>
  <si>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</si>
  <si>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</si>
  <si>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</si>
  <si>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</si>
  <si>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</si>
  <si>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</si>
  <si>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</si>
  <si>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</si>
  <si>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</si>
  <si>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</si>
  <si>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</si>
  <si>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</si>
  <si>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</si>
  <si>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</si>
  <si>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</si>
  <si>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</si>
  <si>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</si>
  <si>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</si>
  <si>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</si>
  <si>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</si>
  <si>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</si>
  <si>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</si>
  <si>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</si>
  <si>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</si>
  <si>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</si>
  <si>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</si>
  <si>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</si>
  <si>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</si>
  <si>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</si>
  <si>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</si>
  <si>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</si>
  <si>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</si>
  <si>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</si>
  <si>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</si>
  <si>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</si>
  <si>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</si>
  <si>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</si>
  <si>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</si>
  <si>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</si>
  <si>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</si>
  <si>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</si>
  <si>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</si>
  <si>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</si>
  <si>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</si>
  <si>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</si>
  <si>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</si>
  <si>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</si>
  <si>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</si>
  <si>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</si>
  <si>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</si>
  <si>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</si>
  <si>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</si>
  <si>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</si>
  <si>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</si>
  <si>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</si>
  <si>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</si>
  <si>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</si>
  <si>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</si>
  <si>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</si>
  <si>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</si>
  <si>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</si>
  <si>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</si>
  <si>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</si>
  <si>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</si>
  <si>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</si>
  <si>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</si>
  <si>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</si>
  <si>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</si>
  <si>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</si>
  <si>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</si>
  <si>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</si>
  <si>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</si>
  <si>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</si>
  <si>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</si>
  <si>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</si>
  <si>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</si>
  <si>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</si>
  <si>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</si>
  <si>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</si>
  <si>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</si>
  <si>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</si>
  <si>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</si>
  <si>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</si>
  <si>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</si>
  <si>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</si>
  <si>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</si>
  <si>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</si>
  <si>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</si>
  <si>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</si>
  <si>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</si>
  <si>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</si>
  <si>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</si>
  <si>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</si>
  <si>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</si>
  <si>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</si>
  <si>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</si>
  <si>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</si>
  <si>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</si>
  <si>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</si>
  <si>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</si>
  <si>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</si>
  <si>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</si>
  <si>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</si>
  <si>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</si>
  <si>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</si>
  <si>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</si>
  <si>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</si>
  <si>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</si>
  <si>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</si>
  <si>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</si>
  <si>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</si>
  <si>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</si>
  <si>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</si>
  <si>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</si>
  <si>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</si>
  <si>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</si>
  <si>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</si>
  <si>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</si>
  <si>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</si>
  <si>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</si>
  <si>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</si>
  <si>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</si>
  <si>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</si>
  <si>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</si>
  <si>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</si>
  <si>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</si>
  <si>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</si>
  <si>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</si>
  <si>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</si>
  <si>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</si>
  <si>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</si>
  <si>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</si>
  <si>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</si>
  <si>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</si>
  <si>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</si>
  <si>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</si>
  <si>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</si>
  <si>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</si>
  <si>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</si>
  <si>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</si>
  <si>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</si>
  <si>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</si>
  <si>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</si>
  <si>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</si>
  <si>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</si>
  <si>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</si>
  <si>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</si>
  <si>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</si>
  <si>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</si>
  <si>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</si>
  <si>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</si>
  <si>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</si>
  <si>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</si>
  <si>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</si>
  <si>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</si>
  <si>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</si>
  <si>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</si>
  <si>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</si>
  <si>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</si>
  <si>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</si>
  <si>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</si>
  <si>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</si>
  <si>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</si>
  <si>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</si>
  <si>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</si>
  <si>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</si>
  <si>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</si>
  <si>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</si>
  <si>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</si>
  <si>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</si>
  <si>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</si>
  <si>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</si>
  <si>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</si>
  <si>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</si>
  <si>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</si>
  <si>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</si>
  <si>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</si>
  <si>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</si>
  <si>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</si>
  <si>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</si>
  <si>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</si>
  <si>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</si>
  <si>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</si>
  <si>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</si>
  <si>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</si>
  <si>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</si>
  <si>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</si>
  <si>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</si>
  <si>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</si>
  <si>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</si>
  <si>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</si>
  <si>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</si>
  <si>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</si>
  <si>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</si>
  <si>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</si>
  <si>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</si>
  <si>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</si>
  <si>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</si>
  <si>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</si>
  <si>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</si>
  <si>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</si>
  <si>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</si>
  <si>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</si>
  <si>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</si>
  <si>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</si>
  <si>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</si>
  <si>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</si>
  <si>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</si>
  <si>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</si>
  <si>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</si>
  <si>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</si>
  <si>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</si>
  <si>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</si>
  <si>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</si>
  <si>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</si>
  <si>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</si>
  <si>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</si>
  <si>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</si>
  <si>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</si>
  <si>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</si>
  <si>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</si>
  <si>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</si>
  <si>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</si>
  <si>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</si>
  <si>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</si>
  <si>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</si>
  <si>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</si>
  <si>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</si>
  <si>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</si>
  <si>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</si>
  <si>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</si>
  <si>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</si>
  <si>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</si>
  <si>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</si>
  <si>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</si>
  <si>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</si>
  <si>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</si>
  <si>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</si>
  <si>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</si>
  <si>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</si>
  <si>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</si>
  <si>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</si>
  <si>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</si>
  <si>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</si>
  <si>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</si>
  <si>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</si>
  <si>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</si>
  <si>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</si>
  <si>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</si>
  <si>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</si>
  <si>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</si>
  <si>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</si>
  <si>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</si>
  <si>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</si>
  <si>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</si>
  <si>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</si>
  <si>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</si>
  <si>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</si>
  <si>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</si>
  <si>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</si>
  <si>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</si>
  <si>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</si>
  <si>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</si>
  <si>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</si>
  <si>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</si>
  <si>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</si>
  <si>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</si>
  <si>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</si>
  <si>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</si>
  <si>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</si>
  <si>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</si>
  <si>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</si>
  <si>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</si>
  <si>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</si>
  <si>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</si>
  <si>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</si>
  <si>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</si>
  <si>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</si>
  <si>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</si>
  <si>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</si>
  <si>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</si>
  <si>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</si>
  <si>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</si>
  <si>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</si>
  <si>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</si>
  <si>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</si>
  <si>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</si>
  <si>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</si>
  <si>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</si>
  <si>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</si>
  <si>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</si>
  <si>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</si>
  <si>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</si>
  <si>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</si>
  <si>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</si>
  <si>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</si>
  <si>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</si>
  <si>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</si>
  <si>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</si>
  <si>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</si>
  <si>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</si>
  <si>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</si>
  <si>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</si>
  <si>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</si>
  <si>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</si>
  <si>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</si>
  <si>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</si>
  <si>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</si>
  <si>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</si>
  <si>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</si>
  <si>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</si>
  <si>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</si>
  <si>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</si>
  <si>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</si>
  <si>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</si>
  <si>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</si>
  <si>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</si>
  <si>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</si>
  <si>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</si>
  <si>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</si>
  <si>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</si>
  <si>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</si>
  <si>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</si>
  <si>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</si>
  <si>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</si>
  <si>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</si>
  <si>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</si>
  <si>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</si>
  <si>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</si>
  <si>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</si>
  <si>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</si>
  <si>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</si>
  <si>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</si>
  <si>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</si>
  <si>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</si>
  <si>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</si>
  <si>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</si>
  <si>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</si>
  <si>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</si>
  <si>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</si>
  <si>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</si>
  <si>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</si>
  <si>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</si>
  <si>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</si>
  <si>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</si>
  <si>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</si>
  <si>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</si>
  <si>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</si>
  <si>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</si>
  <si>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</si>
  <si>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</si>
  <si>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</si>
  <si>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</si>
  <si>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</si>
  <si>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</si>
  <si>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</si>
  <si>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</si>
  <si>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</si>
  <si>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</si>
  <si>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</si>
  <si>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</si>
  <si>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</si>
  <si>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</si>
  <si>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</si>
  <si>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</si>
  <si>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</si>
  <si>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</si>
  <si>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</si>
  <si>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</si>
  <si>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</si>
  <si>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</si>
  <si>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</si>
  <si>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</si>
  <si>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</si>
  <si>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</si>
  <si>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</si>
  <si>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</si>
  <si>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</si>
  <si>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</si>
  <si>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</si>
  <si>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</si>
  <si>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</si>
  <si>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</si>
  <si>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</si>
  <si>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</si>
  <si>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</si>
  <si>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</si>
  <si>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</si>
  <si>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</si>
  <si>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</si>
  <si>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</si>
  <si>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</si>
  <si>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</si>
  <si>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</si>
  <si>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</si>
  <si>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</si>
  <si>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</si>
  <si>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</si>
  <si>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</si>
  <si>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</si>
  <si>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</si>
  <si>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</si>
  <si>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</si>
  <si>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</si>
  <si>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</si>
  <si>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</si>
  <si>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</si>
  <si>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</si>
  <si>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</si>
  <si>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</si>
  <si>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</si>
  <si>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</si>
  <si>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</si>
  <si>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</si>
  <si>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</si>
  <si>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</si>
  <si>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</si>
  <si>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</si>
  <si>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</si>
  <si>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</si>
  <si>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</si>
  <si>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</si>
  <si>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</si>
  <si>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</si>
  <si>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</si>
  <si>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</si>
  <si>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</si>
  <si>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</si>
  <si>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</si>
  <si>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</si>
  <si>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</si>
  <si>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</si>
  <si>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</si>
  <si>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</si>
  <si>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</si>
  <si>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</si>
  <si>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</si>
  <si>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</si>
  <si>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</si>
  <si>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</si>
  <si>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</si>
  <si>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</si>
  <si>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</si>
  <si>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</si>
  <si>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</si>
  <si>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</si>
  <si>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</si>
  <si>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</si>
  <si>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</si>
  <si>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</si>
  <si>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</si>
  <si>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</si>
  <si>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</si>
  <si>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</si>
  <si>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</si>
  <si>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</si>
  <si>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</si>
  <si>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</si>
  <si>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</si>
  <si>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</si>
  <si>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</si>
  <si>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</si>
  <si>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</si>
  <si>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</si>
  <si>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</si>
  <si>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</si>
  <si>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</si>
  <si>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</si>
  <si>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</si>
  <si>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</si>
  <si>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</si>
  <si>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</si>
  <si>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</si>
  <si>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</si>
  <si>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</si>
  <si>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</si>
  <si>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</si>
  <si>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</si>
  <si>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</si>
  <si>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</si>
  <si>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</si>
  <si>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</si>
  <si>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</si>
  <si>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</si>
  <si>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</si>
  <si>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</si>
  <si>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</si>
  <si>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</si>
  <si>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</si>
  <si>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</si>
  <si>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</si>
  <si>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</si>
  <si>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</si>
  <si>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</si>
  <si>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</si>
  <si>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</si>
  <si>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</si>
  <si>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</si>
  <si>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</si>
  <si>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</si>
  <si>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</si>
  <si>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</si>
  <si>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</si>
  <si>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</si>
  <si>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</si>
  <si>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</si>
  <si>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</si>
  <si>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</si>
  <si>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</si>
  <si>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</si>
  <si>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</si>
  <si>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</si>
  <si>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</si>
  <si>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</si>
  <si>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</si>
  <si>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</si>
  <si>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</si>
  <si>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</si>
  <si>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</si>
  <si>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</si>
  <si>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</si>
  <si>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</si>
  <si>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</si>
  <si>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</si>
  <si>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</si>
  <si>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</si>
  <si>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</si>
  <si>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</si>
  <si>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</si>
  <si>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</si>
  <si>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</si>
  <si>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</si>
  <si>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</si>
  <si>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</si>
  <si>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</si>
  <si>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</si>
  <si>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</si>
  <si>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</si>
  <si>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</si>
  <si>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</si>
  <si>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</si>
  <si>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</si>
  <si>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</si>
  <si>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</si>
  <si>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</si>
  <si>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</si>
  <si>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</si>
  <si>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</si>
  <si>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</si>
  <si>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</si>
  <si>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</si>
  <si>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</si>
  <si>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</si>
  <si>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</si>
  <si>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</si>
  <si>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</si>
  <si>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</si>
  <si>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</si>
  <si>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</si>
  <si>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</si>
  <si>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</si>
  <si>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</si>
  <si>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</si>
  <si>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</si>
  <si>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</si>
  <si>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</si>
  <si>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</si>
  <si>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</si>
  <si>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</si>
  <si>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</si>
  <si>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</si>
  <si>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</si>
  <si>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</si>
  <si>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</si>
  <si>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</si>
  <si>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</si>
  <si>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</si>
  <si>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</si>
  <si>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</si>
  <si>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</si>
  <si>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</si>
  <si>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</si>
  <si>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</si>
  <si>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</si>
  <si>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</si>
  <si>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</si>
  <si>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</si>
  <si>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</si>
  <si>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</si>
  <si>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</si>
  <si>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</si>
  <si>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</si>
  <si>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</si>
  <si>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</si>
  <si>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</si>
  <si>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</si>
  <si>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</si>
  <si>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</si>
  <si>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</si>
  <si>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</si>
  <si>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</si>
  <si>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</si>
  <si>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</si>
  <si>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</si>
  <si>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</si>
  <si>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</si>
  <si>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</si>
  <si>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</si>
  <si>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</si>
  <si>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</si>
  <si>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</si>
  <si>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</si>
  <si>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</si>
  <si>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</si>
  <si>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</si>
  <si>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</si>
  <si>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</si>
  <si>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</si>
  <si>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</si>
  <si>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</si>
  <si>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</si>
  <si>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</si>
  <si>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</si>
  <si>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</si>
  <si>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</si>
  <si>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</si>
  <si>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</si>
  <si>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</si>
  <si>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</si>
  <si>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</si>
  <si>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</si>
  <si>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</si>
  <si>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</si>
  <si>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</si>
  <si>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</si>
  <si>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</si>
  <si>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</si>
  <si>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</si>
  <si>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</si>
  <si>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</si>
  <si>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</si>
  <si>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</si>
  <si>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</si>
  <si>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</si>
  <si>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</si>
  <si>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</si>
  <si>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</si>
  <si>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</si>
  <si>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</si>
  <si>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</si>
  <si>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</si>
  <si>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</si>
  <si>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</si>
  <si>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</si>
  <si>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</si>
  <si>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</si>
  <si>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</si>
  <si>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</si>
  <si>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</si>
  <si>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</si>
  <si>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</si>
  <si>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</si>
  <si>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</si>
  <si>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</si>
  <si>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</si>
  <si>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</si>
  <si>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</si>
  <si>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</si>
  <si>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</si>
  <si>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</si>
  <si>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</si>
  <si>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</si>
  <si>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</si>
  <si>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</si>
  <si>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</si>
  <si>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</si>
  <si>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</si>
  <si>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</si>
  <si>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</si>
  <si>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</si>
  <si>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</si>
  <si>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</si>
  <si>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</si>
  <si>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</si>
  <si>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</si>
  <si>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</si>
  <si>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</si>
  <si>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</si>
  <si>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</si>
  <si>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</si>
  <si>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</si>
  <si>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</si>
  <si>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</si>
  <si>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</si>
  <si>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</si>
  <si>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</si>
  <si>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</si>
  <si>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</si>
  <si>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</si>
  <si>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</si>
  <si>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</si>
  <si>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</si>
  <si>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</si>
  <si>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</si>
  <si>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</si>
  <si>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</si>
  <si>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</si>
  <si>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</si>
  <si>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</si>
  <si>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</si>
  <si>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</si>
  <si>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</si>
  <si>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</si>
  <si>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</si>
  <si>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</si>
  <si>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</si>
  <si>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</si>
  <si>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</si>
  <si>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</si>
  <si>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</si>
  <si>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</si>
  <si>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</si>
  <si>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</si>
  <si>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</si>
  <si>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</si>
  <si>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</si>
  <si>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</si>
  <si>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</si>
  <si>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</si>
  <si>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</si>
  <si>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</si>
  <si>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</si>
  <si>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</si>
  <si>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</si>
  <si>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</si>
  <si>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</si>
  <si>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</si>
  <si>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</si>
  <si>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</si>
  <si>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</si>
  <si>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</si>
  <si>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</si>
  <si>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</si>
  <si>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</si>
  <si>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</si>
  <si>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</si>
  <si>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</si>
  <si>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</si>
  <si>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</si>
  <si>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</si>
  <si>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</si>
  <si>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</si>
  <si>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</si>
  <si>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</si>
  <si>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</si>
  <si>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</si>
  <si>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</si>
  <si>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</si>
  <si>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</si>
  <si>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</si>
  <si>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</si>
  <si>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</si>
  <si>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</si>
  <si>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</si>
  <si>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</si>
  <si>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</si>
  <si>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</si>
  <si>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</si>
  <si>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</si>
  <si>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</si>
  <si>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</si>
  <si>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</si>
  <si>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</si>
  <si>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</si>
  <si>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</si>
  <si>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</si>
  <si>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</si>
  <si>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</si>
  <si>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</si>
  <si>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</si>
  <si>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</si>
  <si>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</si>
  <si>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</si>
  <si>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</si>
  <si>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</si>
  <si>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</si>
  <si>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</si>
  <si>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</si>
  <si>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</si>
  <si>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</si>
  <si>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</si>
  <si>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</si>
  <si>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</si>
  <si>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</si>
  <si>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</si>
  <si>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</si>
  <si>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</si>
  <si>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</si>
  <si>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</si>
  <si>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</si>
  <si>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</si>
  <si>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</si>
  <si>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</si>
  <si>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</si>
  <si>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</si>
  <si>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</si>
  <si>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</si>
  <si>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</si>
  <si>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</si>
  <si>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</si>
  <si>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</si>
  <si>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</si>
  <si>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</si>
  <si>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</si>
  <si>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</si>
  <si>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</si>
  <si>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</si>
  <si>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</si>
  <si>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</si>
  <si>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</si>
  <si>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</si>
  <si>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</si>
  <si>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</si>
  <si>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</si>
  <si>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</si>
  <si>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</si>
  <si>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</si>
  <si>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</si>
  <si>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</si>
  <si>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</si>
  <si>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</si>
  <si>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</si>
  <si>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</si>
  <si>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</si>
  <si>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</si>
  <si>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</si>
  <si>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</si>
  <si>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</si>
  <si>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</si>
  <si>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</si>
  <si>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</si>
  <si>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</si>
  <si>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</si>
  <si>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</si>
  <si>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</si>
  <si>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</si>
  <si>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</si>
  <si>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</si>
  <si>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</si>
  <si>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</si>
  <si>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</si>
  <si>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</si>
  <si>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</si>
  <si>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</si>
  <si>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</si>
  <si>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</si>
  <si>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</si>
  <si>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</si>
  <si>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</si>
  <si>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</si>
  <si>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</si>
  <si>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</si>
  <si>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</si>
  <si>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</si>
  <si>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</si>
  <si>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</si>
  <si>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</si>
  <si>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</si>
  <si>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</si>
  <si>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</si>
  <si>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</si>
  <si>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</si>
  <si>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</si>
  <si>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</si>
  <si>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</si>
  <si>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</si>
  <si>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</si>
  <si>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</si>
  <si>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</si>
  <si>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</si>
  <si>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</si>
  <si>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</si>
  <si>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</si>
  <si>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</si>
  <si>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</si>
  <si>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</si>
  <si>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</si>
  <si>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</si>
  <si>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</si>
  <si>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</si>
  <si>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</si>
  <si>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</si>
  <si>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</si>
  <si>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</si>
  <si>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</si>
  <si>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</si>
  <si>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</si>
  <si>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</si>
  <si>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</si>
  <si>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</si>
  <si>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</si>
  <si>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</si>
  <si>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</si>
  <si>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</si>
  <si>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</si>
  <si>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</si>
  <si>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</si>
  <si>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</si>
  <si>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</si>
  <si>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</si>
  <si>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</si>
  <si>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</si>
  <si>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</si>
  <si>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</si>
  <si>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</si>
  <si>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</si>
  <si>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</si>
  <si>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</si>
  <si>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</si>
  <si>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</si>
  <si>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</si>
  <si>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</si>
  <si>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</si>
  <si>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</si>
  <si>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</si>
  <si>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</si>
  <si>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</si>
  <si>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</si>
  <si>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</si>
  <si>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</si>
  <si>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</si>
  <si>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</si>
  <si>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</si>
  <si>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</si>
  <si>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</si>
  <si>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</si>
  <si>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</si>
  <si>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</si>
  <si>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</si>
  <si>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</si>
  <si>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</si>
  <si>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</si>
  <si>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</si>
  <si>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</si>
  <si>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</si>
  <si>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</si>
  <si>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</si>
  <si>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</si>
  <si>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</si>
  <si>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</si>
  <si>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</si>
  <si>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</si>
  <si>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</si>
  <si>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</si>
  <si>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</si>
  <si>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</si>
  <si>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</si>
  <si>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</si>
  <si>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</si>
  <si>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</si>
  <si>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</si>
  <si>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</si>
  <si>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</si>
  <si>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</si>
  <si>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</si>
  <si>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</si>
  <si>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</si>
  <si>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</si>
  <si>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</si>
  <si>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</si>
  <si>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</si>
  <si>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</si>
  <si>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</si>
  <si>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</si>
  <si>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</si>
  <si>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</si>
  <si>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</si>
  <si>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</si>
  <si>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</si>
  <si>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</si>
  <si>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</si>
  <si>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</si>
  <si>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</si>
  <si>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</si>
  <si>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</si>
  <si>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</si>
  <si>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</si>
  <si>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</si>
  <si>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</si>
  <si>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</si>
  <si>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</si>
  <si>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</si>
  <si>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</si>
  <si>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</si>
  <si>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</si>
  <si>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</si>
  <si>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</si>
  <si>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</si>
  <si>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</si>
  <si>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</si>
  <si>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</si>
  <si>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</si>
  <si>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</si>
  <si>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</si>
  <si>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</si>
  <si>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</si>
  <si>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</si>
  <si>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</si>
  <si>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</si>
  <si>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</si>
  <si>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</si>
  <si>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</si>
  <si>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</si>
  <si>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</si>
  <si>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</si>
  <si>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</si>
  <si>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</si>
  <si>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</si>
  <si>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</si>
  <si>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</si>
  <si>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</si>
  <si>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</si>
  <si>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</si>
  <si>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</si>
  <si>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</si>
  <si>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</si>
  <si>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</si>
  <si>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</si>
  <si>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</si>
  <si>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</si>
  <si>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</si>
  <si>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</si>
  <si>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</si>
  <si>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</si>
  <si>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</si>
  <si>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</si>
  <si>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</si>
  <si>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</si>
  <si>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</si>
  <si>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</si>
  <si>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</si>
  <si>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</si>
  <si>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</si>
  <si>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</si>
  <si>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</si>
  <si>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</si>
  <si>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</si>
  <si>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</si>
  <si>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</si>
  <si>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</si>
  <si>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</si>
  <si>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</si>
  <si>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</si>
  <si>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</si>
  <si>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</si>
  <si>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</si>
  <si>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</si>
  <si>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</si>
  <si>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</si>
  <si>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</si>
  <si>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</si>
  <si>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</si>
  <si>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</si>
  <si>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</si>
  <si>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</si>
  <si>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</si>
  <si>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</si>
  <si>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</si>
  <si>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</si>
  <si>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</si>
  <si>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</si>
  <si>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</si>
  <si>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</si>
  <si>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</si>
  <si>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</si>
  <si>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</si>
  <si>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</si>
  <si>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</si>
  <si>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</si>
  <si>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</si>
  <si>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</si>
  <si>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</si>
  <si>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</si>
  <si>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</si>
  <si>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</si>
  <si>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</si>
  <si>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</si>
  <si>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</si>
  <si>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</si>
  <si>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</si>
  <si>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</si>
  <si>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</si>
  <si>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</si>
  <si>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</si>
  <si>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</si>
  <si>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</si>
  <si>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</si>
  <si>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</si>
  <si>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</si>
  <si>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</si>
  <si>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</si>
  <si>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</si>
  <si>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</si>
  <si>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</si>
  <si>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</si>
  <si>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</si>
  <si>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</si>
  <si>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</si>
  <si>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</si>
  <si>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</si>
  <si>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</si>
  <si>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</si>
  <si>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</si>
  <si>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</si>
  <si>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</si>
  <si>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</si>
  <si>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</si>
  <si>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</si>
  <si>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</si>
  <si>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</si>
  <si>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</si>
  <si>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</si>
  <si>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</si>
  <si>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</si>
  <si>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</si>
  <si>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</si>
  <si>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</si>
  <si>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</si>
  <si>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</si>
  <si>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</si>
  <si>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</si>
  <si>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</si>
  <si>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</si>
  <si>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</si>
  <si>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</si>
  <si>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</si>
  <si>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</si>
  <si>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</si>
  <si>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</si>
  <si>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</si>
  <si>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</si>
  <si>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</si>
  <si>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</si>
  <si>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</si>
  <si>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</si>
  <si>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</si>
  <si>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</si>
  <si>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</si>
  <si>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</si>
  <si>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</si>
  <si>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</si>
  <si>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</si>
  <si>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</si>
  <si>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</si>
  <si>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</si>
  <si>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</si>
  <si>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</si>
  <si>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</si>
  <si>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</si>
  <si>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</si>
  <si>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</si>
  <si>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</si>
  <si>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</si>
  <si>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</si>
  <si>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</si>
  <si>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</si>
  <si>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</si>
  <si>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</si>
  <si>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</si>
  <si>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</si>
  <si>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</si>
  <si>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</si>
  <si>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</si>
  <si>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</si>
  <si>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</si>
  <si>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</si>
  <si>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</si>
  <si>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</si>
  <si>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</si>
  <si>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</si>
  <si>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</si>
  <si>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</si>
  <si>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</si>
  <si>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</si>
  <si>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</si>
  <si>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</si>
  <si>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</si>
  <si>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</si>
  <si>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</si>
  <si>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</si>
  <si>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</si>
  <si>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</si>
  <si>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</si>
  <si>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</si>
  <si>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</si>
  <si>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</si>
  <si>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</si>
  <si>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</si>
  <si>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</si>
  <si>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</si>
  <si>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</si>
  <si>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</si>
  <si>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</si>
  <si>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</si>
  <si>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</si>
  <si>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</si>
  <si>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</si>
  <si>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</si>
  <si>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</si>
  <si>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</si>
  <si>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</si>
  <si>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</si>
  <si>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</si>
  <si>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</si>
  <si>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</si>
  <si>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</si>
  <si>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</si>
  <si>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</si>
  <si>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</si>
  <si>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</si>
  <si>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</si>
  <si>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</si>
  <si>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</si>
  <si>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</si>
  <si>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</si>
  <si>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</si>
  <si>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</si>
  <si>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</si>
  <si>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</si>
  <si>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</si>
  <si>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</si>
  <si>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</si>
  <si>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</si>
  <si>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</si>
  <si>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</si>
  <si>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</si>
  <si>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</si>
  <si>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</si>
  <si>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</si>
  <si>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</si>
  <si>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</si>
  <si>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</si>
  <si>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</si>
  <si>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</si>
  <si>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</si>
  <si>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</si>
  <si>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</si>
  <si>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</si>
  <si>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</si>
  <si>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</si>
  <si>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</si>
  <si>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</si>
  <si>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</si>
  <si>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</si>
  <si>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</si>
  <si>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</si>
  <si>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</si>
  <si>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</si>
  <si>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</si>
  <si>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</si>
  <si>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</si>
  <si>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</si>
  <si>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</si>
  <si>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</si>
  <si>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</si>
  <si>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</si>
  <si>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</si>
  <si>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</si>
  <si>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</si>
  <si>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</si>
  <si>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</si>
  <si>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</si>
  <si>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</si>
  <si>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</si>
  <si>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</si>
  <si>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</si>
  <si>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</si>
  <si>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</si>
  <si>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</si>
  <si>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</si>
  <si>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</si>
  <si>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</si>
  <si>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</si>
  <si>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</si>
  <si>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</si>
  <si>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</si>
  <si>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</si>
  <si>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</si>
  <si>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</si>
  <si>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</si>
  <si>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</si>
  <si>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</si>
  <si>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</si>
  <si>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</si>
  <si>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</si>
  <si>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</si>
  <si>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</si>
  <si>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</si>
  <si>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</si>
  <si>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</si>
  <si>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</si>
  <si>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</si>
  <si>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</si>
  <si>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</si>
  <si>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</si>
  <si>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</si>
  <si>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</si>
  <si>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</si>
  <si>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</si>
  <si>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</si>
  <si>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</si>
  <si>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</si>
  <si>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</si>
  <si>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</si>
  <si>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</si>
  <si>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</si>
  <si>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</si>
  <si>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</si>
  <si>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</si>
  <si>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</si>
  <si>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</si>
  <si>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</si>
  <si>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</si>
  <si>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</si>
  <si>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</si>
  <si>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</si>
  <si>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</si>
  <si>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</si>
  <si>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</si>
  <si>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</si>
  <si>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</si>
  <si>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</si>
  <si>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</si>
  <si>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</si>
  <si>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</si>
  <si>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</si>
  <si>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</si>
  <si>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</si>
  <si>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</si>
  <si>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</si>
  <si>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</si>
  <si>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</si>
  <si>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</si>
  <si>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</si>
  <si>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</si>
  <si>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</si>
  <si>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</si>
  <si>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</si>
  <si>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</si>
  <si>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</si>
  <si>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</si>
  <si>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</si>
  <si>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</si>
  <si>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</si>
  <si>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</si>
  <si>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</si>
  <si>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</si>
  <si>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</si>
  <si>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</si>
  <si>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</si>
  <si>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</si>
  <si>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</si>
  <si>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</si>
  <si>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</si>
  <si>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</si>
  <si>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</si>
  <si>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</si>
  <si>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</si>
  <si>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</si>
  <si>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</si>
  <si>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</si>
  <si>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</si>
  <si>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</si>
  <si>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</si>
  <si>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</si>
  <si>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</si>
  <si>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</si>
  <si>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</si>
  <si>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</si>
  <si>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</si>
  <si>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</si>
  <si>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</si>
  <si>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</si>
  <si>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</si>
  <si>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</si>
  <si>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</si>
  <si>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</si>
  <si>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</si>
  <si>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</si>
  <si>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</si>
  <si>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</si>
  <si>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</si>
  <si>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</si>
  <si>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</si>
  <si>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</si>
  <si>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</si>
  <si>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</si>
  <si>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</si>
  <si>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</si>
  <si>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</si>
  <si>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</si>
  <si>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</si>
  <si>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</si>
  <si>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</si>
  <si>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</si>
  <si>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</si>
  <si>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</si>
  <si>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</si>
  <si>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</si>
  <si>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</si>
  <si>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</si>
  <si>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</si>
  <si>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</si>
  <si>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</si>
  <si>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</si>
  <si>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</si>
  <si>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</si>
  <si>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</si>
  <si>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</si>
  <si>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</si>
  <si>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</si>
  <si>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</si>
  <si>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</si>
  <si>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</si>
  <si>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</si>
  <si>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</si>
  <si>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</si>
  <si>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</si>
  <si>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</si>
  <si>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</si>
  <si>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</si>
  <si>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</si>
  <si>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</si>
  <si>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</si>
  <si>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</si>
  <si>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</si>
  <si>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</si>
  <si>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</si>
  <si>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</si>
  <si>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</si>
  <si>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</si>
  <si>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</si>
  <si>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</si>
  <si>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</si>
  <si>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</si>
  <si>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</si>
  <si>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</si>
  <si>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</si>
  <si>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</si>
  <si>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</si>
  <si>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</si>
  <si>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</si>
  <si>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</si>
  <si>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</si>
  <si>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</si>
  <si>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</si>
  <si>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</si>
  <si>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</si>
  <si>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</si>
  <si>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</si>
  <si>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</si>
  <si>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</si>
  <si>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</si>
  <si>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</si>
  <si>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</si>
  <si>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</si>
  <si>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</si>
  <si>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</si>
  <si>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</si>
  <si>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</si>
  <si>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</si>
  <si>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</si>
  <si>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</si>
  <si>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</si>
  <si>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</si>
  <si>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</si>
  <si>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</si>
  <si>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</si>
  <si>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</si>
  <si>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</si>
  <si>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</si>
  <si>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</si>
  <si>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</si>
  <si>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</si>
  <si>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</si>
  <si>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</si>
  <si>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</si>
  <si>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</si>
  <si>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</si>
  <si>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</si>
  <si>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</si>
  <si>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</si>
  <si>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</si>
  <si>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</si>
  <si>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</si>
  <si>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</si>
  <si>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</si>
  <si>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</si>
  <si>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</si>
  <si>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</si>
  <si>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</si>
  <si>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</si>
  <si>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</si>
  <si>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</si>
  <si>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</si>
  <si>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</si>
  <si>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</si>
  <si>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</si>
  <si>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</si>
  <si>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</si>
  <si>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</si>
  <si>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</si>
  <si>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</si>
  <si>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</si>
  <si>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</si>
  <si>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</si>
  <si>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</si>
  <si>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</si>
  <si>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</si>
  <si>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</si>
  <si>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</si>
  <si>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</si>
  <si>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</si>
  <si>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</si>
  <si>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</si>
  <si>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</si>
  <si>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</si>
  <si>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</si>
  <si>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</si>
  <si>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</si>
  <si>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</si>
  <si>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</si>
  <si>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</si>
  <si>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</si>
  <si>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</si>
  <si>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</si>
  <si>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</si>
  <si>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</si>
  <si>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</si>
  <si>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</si>
  <si>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</si>
  <si>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</si>
  <si>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</si>
  <si>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</si>
  <si>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</si>
  <si>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</si>
  <si>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</si>
  <si>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</si>
  <si>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</si>
  <si>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</si>
  <si>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</si>
  <si>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</si>
  <si>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</si>
  <si>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</si>
  <si>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</si>
  <si>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</si>
  <si>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</si>
  <si>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</si>
  <si>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</si>
  <si>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</si>
  <si>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</si>
  <si>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</si>
  <si>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</si>
  <si>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</si>
  <si>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</si>
  <si>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</si>
  <si>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</si>
  <si>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</si>
  <si>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</si>
  <si>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</si>
  <si>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</si>
  <si>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</si>
  <si>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</si>
  <si>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</si>
  <si>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</si>
  <si>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</si>
  <si>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</si>
  <si>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</si>
  <si>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</si>
  <si>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</si>
  <si>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</si>
  <si>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</si>
  <si>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</si>
  <si>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</si>
  <si>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</si>
  <si>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</si>
  <si>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</si>
  <si>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</si>
  <si>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</si>
  <si>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</si>
  <si>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</si>
  <si>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</si>
  <si>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</si>
  <si>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</si>
  <si>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</si>
  <si>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</si>
  <si>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</si>
  <si>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</si>
  <si>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</si>
  <si>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</si>
  <si>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</si>
  <si>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</si>
  <si>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</si>
  <si>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</si>
  <si>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</si>
  <si>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</si>
  <si>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</si>
  <si>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</si>
  <si>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</si>
  <si>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</si>
  <si>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</si>
  <si>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</si>
  <si>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</si>
  <si>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</si>
  <si>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</si>
  <si>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</si>
  <si>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</si>
  <si>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</si>
  <si>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</si>
  <si>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</si>
  <si>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</si>
  <si>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</si>
  <si>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</si>
  <si>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</si>
  <si>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</si>
  <si>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</si>
  <si>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</si>
  <si>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</si>
  <si>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</si>
  <si>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</si>
  <si>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</si>
  <si>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</si>
  <si>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</si>
  <si>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</si>
  <si>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</si>
  <si>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</si>
  <si>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</si>
  <si>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</si>
  <si>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</si>
  <si>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</si>
  <si>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</si>
  <si>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</si>
  <si>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</si>
  <si>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</si>
  <si>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</si>
  <si>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</si>
  <si>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</si>
  <si>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</si>
  <si>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</si>
  <si>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</si>
  <si>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</si>
  <si>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</si>
  <si>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</si>
  <si>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</si>
  <si>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</si>
  <si>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</si>
  <si>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</si>
  <si>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</si>
  <si>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</si>
  <si>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</si>
  <si>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</si>
  <si>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</si>
  <si>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</si>
  <si>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</si>
  <si>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</si>
  <si>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</si>
  <si>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</si>
  <si>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</si>
  <si>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</si>
  <si>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</si>
  <si>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</si>
  <si>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</si>
  <si>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</si>
  <si>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</si>
  <si>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</si>
  <si>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</si>
  <si>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</si>
  <si>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</si>
  <si>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</si>
  <si>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</si>
  <si>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</si>
  <si>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</si>
  <si>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</si>
  <si>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</si>
  <si>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</si>
  <si>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</si>
  <si>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</si>
  <si>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</si>
  <si>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</si>
  <si>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</si>
  <si>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</si>
  <si>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</si>
  <si>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</si>
  <si>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</si>
  <si>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</si>
  <si>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</si>
  <si>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</si>
  <si>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</si>
  <si>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</si>
  <si>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</si>
  <si>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</si>
  <si>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</si>
  <si>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</si>
  <si>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</si>
  <si>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</si>
  <si>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</si>
  <si>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</si>
  <si>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</si>
  <si>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</si>
  <si>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</si>
  <si>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</si>
  <si>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</si>
  <si>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</si>
  <si>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</si>
  <si>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</si>
  <si>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</si>
  <si>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</si>
  <si>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</si>
  <si>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</si>
  <si>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</si>
  <si>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</si>
  <si>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</si>
  <si>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</si>
  <si>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</si>
  <si>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</si>
  <si>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</si>
  <si>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</si>
  <si>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2230207</t>
  </si>
  <si>
    <t xml:space="preserve">      对外投资合作支出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</si>
  <si>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</si>
  <si>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</si>
  <si>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</si>
  <si>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</si>
  <si>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</si>
  <si>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</si>
  <si>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</si>
  <si>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</si>
  <si>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</si>
  <si>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</si>
  <si>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</si>
  <si>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</si>
  <si>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231</t>
  </si>
  <si>
    <t xml:space="preserve">  债务还本支出</t>
  </si>
  <si>
    <t>23101</t>
  </si>
  <si>
    <t xml:space="preserve">    中央政府国内债务还本支出</t>
  </si>
  <si>
    <t>23102</t>
  </si>
  <si>
    <t xml:space="preserve">    中央政府国外债务还本支出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</si>
  <si>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</si>
  <si>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</si>
  <si>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</si>
  <si>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</si>
  <si>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</si>
  <si>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</si>
  <si>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</si>
  <si>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</si>
  <si>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</si>
  <si>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</si>
  <si>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23104</t>
  </si>
  <si>
    <t xml:space="preserve">    地方政府专项债务还本支出</t>
  </si>
  <si>
    <t>2310401</t>
  </si>
  <si>
    <t xml:space="preserve">      海南省高等级公路车辆通行附加费债务还本支出</t>
  </si>
  <si>
    <t>2310402</t>
  </si>
  <si>
    <t xml:space="preserve">      港口建设费债务还本支出</t>
  </si>
  <si>
    <t>2310405</t>
  </si>
  <si>
    <t xml:space="preserve">      国家电影事业发展专项资金债务还本支出</t>
  </si>
  <si>
    <t>2310411</t>
  </si>
  <si>
    <t xml:space="preserve">      国有土地使用权出让金债务还本支出</t>
  </si>
  <si>
    <t>2310413</t>
  </si>
  <si>
    <t xml:space="preserve">      农业土地开发资金债务还本支出</t>
  </si>
  <si>
    <t>2310414</t>
  </si>
  <si>
    <t xml:space="preserve">      大中型水库库区基金债务还本支出</t>
  </si>
  <si>
    <t>2310416</t>
  </si>
  <si>
    <t xml:space="preserve">      城市基础设施配套费债务还本支出</t>
  </si>
  <si>
    <t>2310417</t>
  </si>
  <si>
    <t xml:space="preserve">      小型水库移民扶助基金债务还本支出</t>
  </si>
  <si>
    <t>2310418</t>
  </si>
  <si>
    <t xml:space="preserve">      国家重大水利工程建设基金债务还本支出</t>
  </si>
  <si>
    <t>2310419</t>
  </si>
  <si>
    <t xml:space="preserve">      车辆通行费债务还本支出</t>
  </si>
  <si>
    <t>2310420</t>
  </si>
  <si>
    <t xml:space="preserve">      污水处理费债务还本支出</t>
  </si>
  <si>
    <t>2310431</t>
  </si>
  <si>
    <t xml:space="preserve">      土地储备专项债券还本支出</t>
  </si>
  <si>
    <t>2310432</t>
  </si>
  <si>
    <t xml:space="preserve">      政府收费公路专项债券还本支出</t>
  </si>
  <si>
    <t>2310433</t>
  </si>
  <si>
    <t xml:space="preserve">      棚户区改造专项债券还本支出</t>
  </si>
  <si>
    <t>2310498</t>
  </si>
  <si>
    <t xml:space="preserve">      其他地方自行试点项目收益专项债券还本支出</t>
  </si>
  <si>
    <t>2310499</t>
  </si>
  <si>
    <t xml:space="preserve">      其他政府性基金债务还本支出</t>
  </si>
  <si>
    <t>23105</t>
  </si>
  <si>
    <t xml:space="preserve">    抗疫特别国债还本支出</t>
  </si>
  <si>
    <t>外交支出</t>
  </si>
  <si>
    <t>资源勘探工业信息等支出</t>
  </si>
  <si>
    <t>抗疫特别国债安排的支出</t>
  </si>
  <si>
    <t>国有资本经营预算支出</t>
  </si>
  <si>
    <t>2021年1-2月份财政支出情况（功能分类）</t>
  </si>
  <si>
    <t>2021年乡镇（街道、经济区）1-7月份一般公共预算收入完成情况表</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</si>
</sst>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_ "/>
    <numFmt numFmtId="177" formatCode="_-* #,##0.00_-;\-* #,##0.00_-;_-* &quot;-&quot;??_-;_-@_-"/>
    <numFmt numFmtId="178" formatCode="0.00_ "/>
    <numFmt numFmtId="179" formatCode="0.0_ "/>
    <numFmt numFmtId="180" formatCode="#,##0_ "/>
    <numFmt numFmtId="181" formatCode="#,##0.00_ "/>
    <numFmt numFmtId="182" formatCode="0_ "/>
  </numFmts>
  <fonts count="103">
    <font>
      <sz val="11"/>
      <color theme="1"/>
      <name val="宋体"/>
      <charset val="134"/>
      <scheme val="minor"/>
    </font>
    <font>
      <sz val="24"/>
      <color theme="1"/>
      <name val="宋体"/>
      <charset val="134"/>
      <scheme val="minor"/>
    </font>
    <font>
      <sz val="18"/>
      <color theme="1"/>
      <name val="宋体"/>
      <charset val="134"/>
      <scheme val="minor"/>
    </font>
    <font>
      <b/>
      <sz val="24"/>
      <name val="方正小标宋简体"/>
      <charset val="134"/>
    </font>
    <font>
      <b/>
      <sz val="18"/>
      <name val="方正小标宋简体"/>
      <charset val="134"/>
    </font>
    <font>
      <sz val="12"/>
      <name val="Times New Roman"/>
      <charset val="134"/>
    </font>
    <font>
      <b/>
      <sz val="12"/>
      <name val="宋体"/>
      <charset val="134"/>
    </font>
    <font>
      <b/>
      <sz val="10"/>
      <name val="宋体"/>
      <charset val="134"/>
    </font>
    <font>
      <b/>
      <sz val="10"/>
      <name val="Times New Roman"/>
      <charset val="134"/>
    </font>
    <font>
      <sz val="12"/>
      <color theme="1"/>
      <name val="宋体"/>
      <charset val="134"/>
      <scheme val="minor"/>
    </font>
    <font>
      <sz val="12"/>
      <name val="宋体"/>
      <charset val="134"/>
    </font>
    <font>
      <sz val="12"/>
      <color theme="1"/>
      <name val="宋体"/>
      <charset val="134"/>
    </font>
    <font>
      <b/>
      <sz val="16"/>
      <name val="宋体"/>
      <charset val="134"/>
    </font>
    <font>
      <sz val="14"/>
      <name val="宋体"/>
      <charset val="134"/>
    </font>
    <font>
      <sz val="11"/>
      <name val="宋体"/>
      <charset val="134"/>
      <scheme val="minor"/>
    </font>
    <font>
      <b/>
      <sz val="11"/>
      <name val="宋体"/>
      <charset val="134"/>
      <scheme val="minor"/>
    </font>
    <font>
      <b/>
      <sz val="11"/>
      <name val="方正小标宋简体"/>
      <charset val="134"/>
    </font>
    <font>
      <b/>
      <sz val="11"/>
      <name val="黑体"/>
      <charset val="134"/>
    </font>
    <font>
      <b/>
      <sz val="11"/>
      <name val="仿宋_GB2312"/>
      <charset val="134"/>
    </font>
    <font>
      <b/>
      <sz val="20"/>
      <name val="宋体"/>
      <charset val="134"/>
    </font>
    <font>
      <sz val="10"/>
      <name val="宋体"/>
      <charset val="134"/>
    </font>
    <font>
      <b/>
      <sz val="11"/>
      <color theme="1"/>
      <name val="宋体"/>
      <charset val="134"/>
      <scheme val="minor"/>
    </font>
    <font>
      <b/>
      <sz val="11"/>
      <color theme="1"/>
      <name val="方正小标宋简体"/>
      <charset val="134"/>
    </font>
    <font>
      <b/>
      <sz val="11"/>
      <color theme="1"/>
      <name val="黑体"/>
      <charset val="134"/>
    </font>
    <font>
      <b/>
      <sz val="10"/>
      <color rgb="FFFF0000"/>
      <name val="宋体"/>
      <charset val="134"/>
    </font>
    <font>
      <b/>
      <sz val="11"/>
      <color rgb="FFFF0000"/>
      <name val="楷体_GB2312"/>
      <charset val="134"/>
    </font>
    <font>
      <sz val="8.4"/>
      <name val="宋体"/>
      <charset val="134"/>
    </font>
    <font>
      <b/>
      <sz val="11"/>
      <color theme="1"/>
      <name val="仿宋_GB2312"/>
      <charset val="134"/>
    </font>
    <font>
      <b/>
      <sz val="11"/>
      <color theme="1"/>
      <name val="楷体_GB2312"/>
      <charset val="134"/>
    </font>
    <font>
      <b/>
      <sz val="12"/>
      <name val="Times New Roman"/>
      <charset val="134"/>
    </font>
    <font>
      <b/>
      <sz val="12"/>
      <name val="方正小标宋简体"/>
      <charset val="134"/>
    </font>
    <font>
      <sz val="12"/>
      <color theme="1"/>
      <name val="黑体"/>
      <charset val="134"/>
    </font>
    <font>
      <sz val="9"/>
      <name val="宋体"/>
      <charset val="134"/>
    </font>
    <font>
      <b/>
      <sz val="12"/>
      <name val="黑体"/>
      <charset val="134"/>
    </font>
    <font>
      <b/>
      <sz val="12"/>
      <name val="仿宋_GB2312"/>
      <charset val="134"/>
    </font>
    <font>
      <sz val="24"/>
      <name val="宋体"/>
      <charset val="134"/>
      <scheme val="minor"/>
    </font>
    <font>
      <b/>
      <sz val="9"/>
      <name val="宋体"/>
      <charset val="134"/>
      <scheme val="minor"/>
    </font>
    <font>
      <b/>
      <sz val="18"/>
      <color theme="1"/>
      <name val="方正小标宋简体"/>
      <charset val="134"/>
    </font>
    <font>
      <sz val="18"/>
      <name val="宋体"/>
      <charset val="134"/>
      <scheme val="minor"/>
    </font>
    <font>
      <b/>
      <sz val="18"/>
      <name val="宋体"/>
      <charset val="134"/>
      <scheme val="minor"/>
    </font>
    <font>
      <b/>
      <sz val="11"/>
      <name val="楷体_GB2312"/>
      <charset val="134"/>
    </font>
    <font>
      <b/>
      <sz val="11"/>
      <name val="宋体"/>
      <charset val="134"/>
    </font>
    <font>
      <sz val="45"/>
      <name val="宋体"/>
      <charset val="134"/>
    </font>
    <font>
      <b/>
      <sz val="45"/>
      <name val="宋体"/>
      <charset val="134"/>
    </font>
    <font>
      <b/>
      <sz val="35"/>
      <name val="Times New Roman"/>
      <charset val="134"/>
    </font>
    <font>
      <sz val="30"/>
      <name val="宋体"/>
      <charset val="134"/>
    </font>
    <font>
      <b/>
      <sz val="30"/>
      <name val="宋体"/>
      <charset val="134"/>
    </font>
    <font>
      <sz val="35"/>
      <name val="宋体"/>
      <charset val="134"/>
    </font>
    <font>
      <b/>
      <sz val="18"/>
      <color theme="3"/>
      <name val="宋体"/>
      <charset val="134"/>
      <scheme val="minor"/>
    </font>
    <font>
      <sz val="11"/>
      <color indexed="8"/>
      <name val="宋体"/>
      <charset val="134"/>
    </font>
    <font>
      <sz val="11"/>
      <color theme="0"/>
      <name val="宋体"/>
      <charset val="0"/>
      <scheme val="minor"/>
    </font>
    <font>
      <b/>
      <sz val="11"/>
      <color theme="3"/>
      <name val="宋体"/>
      <charset val="134"/>
      <scheme val="minor"/>
    </font>
    <font>
      <sz val="11"/>
      <color indexed="17"/>
      <name val="宋体"/>
      <charset val="134"/>
    </font>
    <font>
      <i/>
      <sz val="11"/>
      <color indexed="23"/>
      <name val="宋体"/>
      <charset val="134"/>
    </font>
    <font>
      <b/>
      <sz val="11"/>
      <color indexed="42"/>
      <name val="宋体"/>
      <charset val="134"/>
    </font>
    <font>
      <sz val="11"/>
      <color theme="0"/>
      <name val="宋体"/>
      <charset val="134"/>
      <scheme val="minor"/>
    </font>
    <font>
      <b/>
      <sz val="11"/>
      <color rgb="FFFA7D00"/>
      <name val="宋体"/>
      <charset val="0"/>
      <scheme val="minor"/>
    </font>
    <font>
      <b/>
      <sz val="11"/>
      <color indexed="52"/>
      <name val="宋体"/>
      <charset val="134"/>
    </font>
    <font>
      <sz val="11"/>
      <color theme="1"/>
      <name val="宋体"/>
      <charset val="0"/>
      <scheme val="minor"/>
    </font>
    <font>
      <sz val="11"/>
      <color rgb="FF9C6500"/>
      <name val="宋体"/>
      <charset val="0"/>
      <scheme val="minor"/>
    </font>
    <font>
      <i/>
      <sz val="11"/>
      <color rgb="FF7F7F7F"/>
      <name val="宋体"/>
      <charset val="134"/>
      <scheme val="minor"/>
    </font>
    <font>
      <sz val="11"/>
      <color indexed="16"/>
      <name val="宋体"/>
      <charset val="134"/>
    </font>
    <font>
      <sz val="11"/>
      <color rgb="FFFA7D00"/>
      <name val="宋体"/>
      <charset val="134"/>
      <scheme val="minor"/>
    </font>
    <font>
      <b/>
      <sz val="11"/>
      <color rgb="FF3F3F3F"/>
      <name val="宋体"/>
      <charset val="134"/>
      <scheme val="minor"/>
    </font>
    <font>
      <b/>
      <sz val="11"/>
      <color rgb="FF3F3F3F"/>
      <name val="宋体"/>
      <charset val="0"/>
      <scheme val="minor"/>
    </font>
    <font>
      <sz val="11"/>
      <color rgb="FF3F3F76"/>
      <name val="宋体"/>
      <charset val="0"/>
      <scheme val="minor"/>
    </font>
    <font>
      <b/>
      <sz val="11"/>
      <color indexed="63"/>
      <name val="宋体"/>
      <charset val="134"/>
    </font>
    <font>
      <u/>
      <sz val="11"/>
      <color rgb="FF800080"/>
      <name val="宋体"/>
      <charset val="0"/>
      <scheme val="minor"/>
    </font>
    <font>
      <sz val="11"/>
      <color rgb="FF9C0006"/>
      <name val="宋体"/>
      <charset val="0"/>
      <scheme val="minor"/>
    </font>
    <font>
      <sz val="11"/>
      <color indexed="60"/>
      <name val="宋体"/>
      <charset val="134"/>
    </font>
    <font>
      <b/>
      <sz val="11"/>
      <color rgb="FFFFFFFF"/>
      <name val="宋体"/>
      <charset val="0"/>
      <scheme val="minor"/>
    </font>
    <font>
      <sz val="11"/>
      <color indexed="9"/>
      <name val="宋体"/>
      <charset val="134"/>
    </font>
    <font>
      <sz val="11"/>
      <color indexed="42"/>
      <name val="宋体"/>
      <charset val="134"/>
    </font>
    <font>
      <u/>
      <sz val="11"/>
      <color rgb="FF0000FF"/>
      <name val="宋体"/>
      <charset val="0"/>
      <scheme val="minor"/>
    </font>
    <font>
      <b/>
      <sz val="11"/>
      <color rgb="FFFA7D00"/>
      <name val="宋体"/>
      <charset val="134"/>
      <scheme val="minor"/>
    </font>
    <font>
      <sz val="11"/>
      <color indexed="52"/>
      <name val="宋体"/>
      <charset val="134"/>
    </font>
    <font>
      <b/>
      <sz val="13"/>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indexed="9"/>
      <name val="宋体"/>
      <charset val="134"/>
    </font>
    <font>
      <b/>
      <sz val="11"/>
      <color theme="1"/>
      <name val="宋体"/>
      <charset val="0"/>
      <scheme val="minor"/>
    </font>
    <font>
      <sz val="11"/>
      <color rgb="FF9C6500"/>
      <name val="宋体"/>
      <charset val="134"/>
      <scheme val="minor"/>
    </font>
    <font>
      <sz val="11"/>
      <color rgb="FF3F3F76"/>
      <name val="宋体"/>
      <charset val="134"/>
      <scheme val="minor"/>
    </font>
    <font>
      <b/>
      <sz val="18"/>
      <color indexed="56"/>
      <name val="宋体"/>
      <charset val="134"/>
    </font>
    <font>
      <b/>
      <sz val="11"/>
      <color indexed="8"/>
      <name val="宋体"/>
      <charset val="134"/>
    </font>
    <font>
      <b/>
      <sz val="11"/>
      <color indexed="62"/>
      <name val="宋体"/>
      <charset val="134"/>
    </font>
    <font>
      <b/>
      <sz val="13"/>
      <color indexed="62"/>
      <name val="宋体"/>
      <charset val="134"/>
    </font>
    <font>
      <b/>
      <sz val="15"/>
      <color indexed="56"/>
      <name val="宋体"/>
      <charset val="134"/>
    </font>
    <font>
      <b/>
      <sz val="11"/>
      <color theme="0"/>
      <name val="宋体"/>
      <charset val="134"/>
      <scheme val="minor"/>
    </font>
    <font>
      <b/>
      <sz val="11"/>
      <color indexed="56"/>
      <name val="宋体"/>
      <charset val="134"/>
    </font>
    <font>
      <sz val="11"/>
      <color indexed="20"/>
      <name val="宋体"/>
      <charset val="134"/>
    </font>
    <font>
      <sz val="11"/>
      <color rgb="FF9C0006"/>
      <name val="宋体"/>
      <charset val="134"/>
      <scheme val="minor"/>
    </font>
    <font>
      <b/>
      <sz val="15"/>
      <color indexed="62"/>
      <name val="宋体"/>
      <charset val="134"/>
    </font>
    <font>
      <b/>
      <sz val="13"/>
      <color indexed="56"/>
      <name val="宋体"/>
      <charset val="134"/>
    </font>
    <font>
      <b/>
      <sz val="18"/>
      <color indexed="62"/>
      <name val="宋体"/>
      <charset val="134"/>
    </font>
    <font>
      <b/>
      <sz val="18"/>
      <color theme="3"/>
      <name val="宋体"/>
      <charset val="134"/>
      <scheme val="major"/>
    </font>
    <font>
      <sz val="11"/>
      <color rgb="FFFF0000"/>
      <name val="宋体"/>
      <charset val="134"/>
      <scheme val="minor"/>
    </font>
    <font>
      <sz val="11"/>
      <color rgb="FF006100"/>
      <name val="宋体"/>
      <charset val="134"/>
      <scheme val="minor"/>
    </font>
    <font>
      <sz val="11"/>
      <color indexed="10"/>
      <name val="宋体"/>
      <charset val="134"/>
    </font>
    <font>
      <sz val="11"/>
      <color indexed="62"/>
      <name val="宋体"/>
      <charset val="134"/>
    </font>
  </fonts>
  <fills count="8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
      <patternFill patternType="solid">
        <fgColor indexed="4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indexed="42"/>
        <bgColor indexed="64"/>
      </patternFill>
    </fill>
    <fill>
      <patternFill patternType="solid">
        <fgColor theme="6" tint="0.799951170384838"/>
        <bgColor indexed="64"/>
      </patternFill>
    </fill>
    <fill>
      <patternFill patternType="solid">
        <fgColor indexed="55"/>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indexed="31"/>
        <bgColor indexed="64"/>
      </patternFill>
    </fill>
    <fill>
      <patternFill patternType="solid">
        <fgColor theme="6" tint="0.799981688894314"/>
        <bgColor indexed="64"/>
      </patternFill>
    </fill>
    <fill>
      <patternFill patternType="solid">
        <fgColor theme="5" tint="0.399914548173467"/>
        <bgColor indexed="64"/>
      </patternFill>
    </fill>
    <fill>
      <patternFill patternType="solid">
        <fgColor rgb="FFFFEB9C"/>
        <bgColor indexed="64"/>
      </patternFill>
    </fill>
    <fill>
      <patternFill patternType="solid">
        <fgColor theme="5" tint="0.399975585192419"/>
        <bgColor indexed="64"/>
      </patternFill>
    </fill>
    <fill>
      <patternFill patternType="solid">
        <fgColor indexed="45"/>
        <bgColor indexed="64"/>
      </patternFill>
    </fill>
    <fill>
      <patternFill patternType="solid">
        <fgColor theme="7" tint="0.799981688894314"/>
        <bgColor indexed="64"/>
      </patternFill>
    </fill>
    <fill>
      <patternFill patternType="solid">
        <fgColor rgb="FFFFCC99"/>
        <bgColor indexed="64"/>
      </patternFill>
    </fill>
    <fill>
      <patternFill patternType="solid">
        <fgColor indexed="2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indexed="30"/>
        <bgColor indexed="64"/>
      </patternFill>
    </fill>
    <fill>
      <patternFill patternType="solid">
        <fgColor indexed="49"/>
        <bgColor indexed="64"/>
      </patternFill>
    </fill>
    <fill>
      <patternFill patternType="solid">
        <fgColor theme="6" tint="0.399975585192419"/>
        <bgColor indexed="64"/>
      </patternFill>
    </fill>
    <fill>
      <patternFill patternType="solid">
        <fgColor theme="9" tint="0.399945066682943"/>
        <bgColor indexed="64"/>
      </patternFill>
    </fill>
    <fill>
      <patternFill patternType="solid">
        <fgColor theme="6"/>
        <bgColor indexed="64"/>
      </patternFill>
    </fill>
    <fill>
      <patternFill patternType="solid">
        <fgColor theme="4" tint="0.799920651875362"/>
        <bgColor indexed="64"/>
      </patternFill>
    </fill>
    <fill>
      <patternFill patternType="solid">
        <fgColor theme="5" tint="0.799951170384838"/>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799951170384838"/>
        <bgColor indexed="64"/>
      </patternFill>
    </fill>
    <fill>
      <patternFill patternType="solid">
        <fgColor theme="5" tint="0.799981688894314"/>
        <bgColor indexed="64"/>
      </patternFill>
    </fill>
    <fill>
      <patternFill patternType="solid">
        <fgColor indexed="11"/>
        <bgColor indexed="64"/>
      </patternFill>
    </fill>
    <fill>
      <patternFill patternType="solid">
        <fgColor theme="6" tint="0.799920651875362"/>
        <bgColor indexed="64"/>
      </patternFill>
    </fill>
    <fill>
      <patternFill patternType="solid">
        <fgColor indexed="57"/>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indexed="27"/>
        <bgColor indexed="64"/>
      </patternFill>
    </fill>
    <fill>
      <patternFill patternType="solid">
        <fgColor theme="4" tint="0.39991454817346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45066682943"/>
        <bgColor indexed="64"/>
      </patternFill>
    </fill>
    <fill>
      <patternFill patternType="solid">
        <fgColor theme="5" tint="0.799920651875362"/>
        <bgColor indexed="64"/>
      </patternFill>
    </fill>
    <fill>
      <patternFill patternType="solid">
        <fgColor theme="9" tint="0.399975585192419"/>
        <bgColor indexed="64"/>
      </patternFill>
    </fill>
    <fill>
      <patternFill patternType="solid">
        <fgColor indexed="26"/>
        <bgColor indexed="64"/>
      </patternFill>
    </fill>
    <fill>
      <patternFill patternType="solid">
        <fgColor theme="4" tint="0.799951170384838"/>
        <bgColor indexed="64"/>
      </patternFill>
    </fill>
    <fill>
      <patternFill patternType="solid">
        <fgColor theme="8" tint="0.799920651875362"/>
        <bgColor indexed="64"/>
      </patternFill>
    </fill>
    <fill>
      <patternFill patternType="solid">
        <fgColor indexed="47"/>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7" tint="0.399914548173467"/>
        <bgColor indexed="64"/>
      </patternFill>
    </fill>
    <fill>
      <patternFill patternType="solid">
        <fgColor theme="9" tint="0.799920651875362"/>
        <bgColor indexed="64"/>
      </patternFill>
    </fill>
    <fill>
      <patternFill patternType="solid">
        <fgColor indexed="51"/>
        <bgColor indexed="64"/>
      </patternFill>
    </fill>
    <fill>
      <patternFill patternType="solid">
        <fgColor theme="4" tint="0.399945066682943"/>
        <bgColor indexed="64"/>
      </patternFill>
    </fill>
    <fill>
      <patternFill patternType="solid">
        <fgColor indexed="10"/>
        <bgColor indexed="64"/>
      </patternFill>
    </fill>
    <fill>
      <patternFill patternType="solid">
        <fgColor theme="6" tint="0.399914548173467"/>
        <bgColor indexed="64"/>
      </patternFill>
    </fill>
    <fill>
      <patternFill patternType="solid">
        <fgColor theme="6" tint="0.399945066682943"/>
        <bgColor indexed="64"/>
      </patternFill>
    </fill>
    <fill>
      <patternFill patternType="solid">
        <fgColor indexed="36"/>
        <bgColor indexed="64"/>
      </patternFill>
    </fill>
    <fill>
      <patternFill patternType="solid">
        <fgColor theme="7" tint="0.399945066682943"/>
        <bgColor indexed="64"/>
      </patternFill>
    </fill>
    <fill>
      <patternFill patternType="solid">
        <fgColor indexed="54"/>
        <bgColor indexed="64"/>
      </patternFill>
    </fill>
    <fill>
      <patternFill patternType="solid">
        <fgColor theme="8" tint="0.399914548173467"/>
        <bgColor indexed="64"/>
      </patternFill>
    </fill>
    <fill>
      <patternFill patternType="solid">
        <fgColor theme="8" tint="0.399945066682943"/>
        <bgColor indexed="64"/>
      </patternFill>
    </fill>
    <fill>
      <patternFill patternType="solid">
        <fgColor indexed="52"/>
        <bgColor indexed="64"/>
      </patternFill>
    </fill>
    <fill>
      <patternFill patternType="solid">
        <fgColor theme="9" tint="0.399914548173467"/>
        <bgColor indexed="64"/>
      </patternFill>
    </fill>
    <fill>
      <patternFill patternType="solid">
        <fgColor indexed="62"/>
        <bgColor indexed="64"/>
      </patternFill>
    </fill>
    <fill>
      <patternFill patternType="solid">
        <fgColor indexed="53"/>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style="thin">
        <color theme="4"/>
      </top>
      <bottom style="double">
        <color theme="4"/>
      </bottom>
      <diagonal/>
    </border>
    <border>
      <left/>
      <right/>
      <top/>
      <bottom style="medium">
        <color theme="4"/>
      </bottom>
      <diagonal/>
    </border>
    <border>
      <left/>
      <right/>
      <top style="thin">
        <color indexed="62"/>
      </top>
      <bottom style="double">
        <color indexed="62"/>
      </bottom>
      <diagonal/>
    </border>
    <border>
      <left/>
      <right/>
      <top/>
      <bottom style="thick">
        <color theme="4"/>
      </bottom>
      <diagonal/>
    </border>
    <border>
      <left/>
      <right/>
      <top/>
      <bottom style="thick">
        <color indexed="22"/>
      </bottom>
      <diagonal/>
    </border>
    <border>
      <left/>
      <right/>
      <top style="thin">
        <color indexed="49"/>
      </top>
      <bottom style="double">
        <color indexed="49"/>
      </bottom>
      <diagonal/>
    </border>
    <border>
      <left/>
      <right/>
      <top/>
      <bottom style="thick">
        <color indexed="62"/>
      </bottom>
      <diagonal/>
    </border>
    <border>
      <left/>
      <right/>
      <top/>
      <bottom style="thick">
        <color indexed="49"/>
      </bottom>
      <diagonal/>
    </border>
    <border>
      <left/>
      <right/>
      <top/>
      <bottom style="thick">
        <color theme="4" tint="0.499984740745262"/>
      </bottom>
      <diagonal/>
    </border>
    <border>
      <left/>
      <right/>
      <top/>
      <bottom style="medium">
        <color indexed="30"/>
      </bottom>
      <diagonal/>
    </border>
    <border>
      <left/>
      <right/>
      <top/>
      <bottom style="medium">
        <color indexed="49"/>
      </bottom>
      <diagonal/>
    </border>
    <border>
      <left/>
      <right/>
      <top/>
      <bottom style="medium">
        <color theme="4" tint="0.399914548173467"/>
      </bottom>
      <diagonal/>
    </border>
    <border>
      <left/>
      <right/>
      <top/>
      <bottom style="medium">
        <color theme="4" tint="0.399945066682943"/>
      </bottom>
      <diagonal/>
    </border>
    <border>
      <left style="thin">
        <color indexed="22"/>
      </left>
      <right style="thin">
        <color indexed="22"/>
      </right>
      <top style="thin">
        <color indexed="22"/>
      </top>
      <bottom style="thin">
        <color indexed="22"/>
      </bottom>
      <diagonal/>
    </border>
  </borders>
  <cellStyleXfs count="304">
    <xf numFmtId="0" fontId="0" fillId="0" borderId="0">
      <alignment vertical="center"/>
    </xf>
    <xf numFmtId="42" fontId="0" fillId="0" borderId="0" applyFont="0" applyFill="0" applyBorder="0" applyAlignment="0" applyProtection="0">
      <alignment vertical="center"/>
    </xf>
    <xf numFmtId="0" fontId="62" fillId="0" borderId="20" applyNumberFormat="0" applyFill="0" applyAlignment="0" applyProtection="0">
      <alignment vertical="center"/>
    </xf>
    <xf numFmtId="0" fontId="49" fillId="19" borderId="0" applyNumberFormat="0" applyBorder="0" applyAlignment="0" applyProtection="0">
      <alignment vertical="center"/>
    </xf>
    <xf numFmtId="0" fontId="58" fillId="20" borderId="0" applyNumberFormat="0" applyBorder="0" applyAlignment="0" applyProtection="0">
      <alignment vertical="center"/>
    </xf>
    <xf numFmtId="0" fontId="63" fillId="17" borderId="21" applyNumberFormat="0" applyAlignment="0" applyProtection="0">
      <alignment vertical="center"/>
    </xf>
    <xf numFmtId="0" fontId="65" fillId="26" borderId="18" applyNumberFormat="0" applyAlignment="0" applyProtection="0">
      <alignment vertical="center"/>
    </xf>
    <xf numFmtId="0" fontId="55" fillId="16"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8" fillId="30" borderId="0" applyNumberFormat="0" applyBorder="0" applyAlignment="0" applyProtection="0">
      <alignment vertical="center"/>
    </xf>
    <xf numFmtId="0" fontId="57" fillId="5" borderId="19" applyNumberFormat="0" applyAlignment="0" applyProtection="0">
      <alignment vertical="center"/>
    </xf>
    <xf numFmtId="43" fontId="0" fillId="0" borderId="0" applyFont="0" applyFill="0" applyBorder="0" applyAlignment="0" applyProtection="0">
      <alignment vertical="center"/>
    </xf>
    <xf numFmtId="0" fontId="61" fillId="24" borderId="0" applyNumberFormat="0" applyBorder="0" applyAlignment="0" applyProtection="0">
      <alignment vertical="center"/>
    </xf>
    <xf numFmtId="0" fontId="68" fillId="31" borderId="0" applyNumberFormat="0" applyBorder="0" applyAlignment="0" applyProtection="0">
      <alignment vertical="center"/>
    </xf>
    <xf numFmtId="0" fontId="49" fillId="13" borderId="0" applyNumberFormat="0" applyBorder="0" applyAlignment="0" applyProtection="0">
      <alignment vertical="center"/>
    </xf>
    <xf numFmtId="0" fontId="73" fillId="0" borderId="0" applyNumberFormat="0" applyFill="0" applyBorder="0" applyAlignment="0" applyProtection="0">
      <alignment vertical="center"/>
    </xf>
    <xf numFmtId="0" fontId="55" fillId="36" borderId="0" applyNumberFormat="0" applyBorder="0" applyAlignment="0" applyProtection="0">
      <alignment vertical="center"/>
    </xf>
    <xf numFmtId="0" fontId="50" fillId="35" borderId="0" applyNumberFormat="0" applyBorder="0" applyAlignment="0" applyProtection="0">
      <alignment vertical="center"/>
    </xf>
    <xf numFmtId="0" fontId="0" fillId="39" borderId="0" applyNumberFormat="0" applyBorder="0" applyAlignment="0" applyProtection="0">
      <alignment vertical="center"/>
    </xf>
    <xf numFmtId="9" fontId="0" fillId="0" borderId="0" applyFont="0" applyFill="0" applyBorder="0" applyAlignment="0" applyProtection="0">
      <alignment vertical="center"/>
    </xf>
    <xf numFmtId="0" fontId="49" fillId="24" borderId="0" applyNumberFormat="0" applyBorder="0" applyAlignment="0" applyProtection="0">
      <alignment vertical="center"/>
    </xf>
    <xf numFmtId="0" fontId="67" fillId="0" borderId="0" applyNumberFormat="0" applyFill="0" applyBorder="0" applyAlignment="0" applyProtection="0">
      <alignment vertical="center"/>
    </xf>
    <xf numFmtId="0" fontId="0" fillId="40" borderId="24" applyNumberFormat="0" applyFont="0" applyAlignment="0" applyProtection="0">
      <alignment vertical="center"/>
    </xf>
    <xf numFmtId="0" fontId="0" fillId="0" borderId="0">
      <alignment vertical="center"/>
    </xf>
    <xf numFmtId="0" fontId="55" fillId="21" borderId="0" applyNumberFormat="0" applyBorder="0" applyAlignment="0" applyProtection="0">
      <alignment vertical="center"/>
    </xf>
    <xf numFmtId="0" fontId="5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23" borderId="0" applyNumberFormat="0" applyBorder="0" applyAlignment="0" applyProtection="0">
      <alignment vertical="center"/>
    </xf>
    <xf numFmtId="0" fontId="7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2" fillId="34" borderId="0" applyNumberFormat="0" applyBorder="0" applyAlignment="0" applyProtection="0">
      <alignment vertical="center"/>
    </xf>
    <xf numFmtId="0" fontId="71" fillId="27" borderId="0" applyNumberFormat="0" applyBorder="0" applyAlignment="0" applyProtection="0">
      <alignment vertical="center"/>
    </xf>
    <xf numFmtId="0" fontId="78" fillId="0" borderId="0" applyNumberFormat="0" applyFill="0" applyBorder="0" applyAlignment="0" applyProtection="0">
      <alignment vertical="center"/>
    </xf>
    <xf numFmtId="0" fontId="79" fillId="0" borderId="27" applyNumberFormat="0" applyFill="0" applyAlignment="0" applyProtection="0">
      <alignment vertical="center"/>
    </xf>
    <xf numFmtId="0" fontId="76" fillId="0" borderId="27" applyNumberFormat="0" applyFill="0" applyAlignment="0" applyProtection="0">
      <alignment vertical="center"/>
    </xf>
    <xf numFmtId="0" fontId="50" fillId="12" borderId="0" applyNumberFormat="0" applyBorder="0" applyAlignment="0" applyProtection="0">
      <alignment vertical="center"/>
    </xf>
    <xf numFmtId="0" fontId="52" fillId="13" borderId="0" applyNumberFormat="0" applyBorder="0" applyAlignment="0" applyProtection="0">
      <alignment vertical="center"/>
    </xf>
    <xf numFmtId="0" fontId="51" fillId="0" borderId="16" applyNumberFormat="0" applyFill="0" applyAlignment="0" applyProtection="0">
      <alignment vertical="center"/>
    </xf>
    <xf numFmtId="0" fontId="50" fillId="11" borderId="0" applyNumberFormat="0" applyBorder="0" applyAlignment="0" applyProtection="0">
      <alignment vertical="center"/>
    </xf>
    <xf numFmtId="0" fontId="64" fillId="17" borderId="21" applyNumberFormat="0" applyAlignment="0" applyProtection="0">
      <alignment vertical="center"/>
    </xf>
    <xf numFmtId="0" fontId="56" fillId="17" borderId="18" applyNumberFormat="0" applyAlignment="0" applyProtection="0">
      <alignment vertical="center"/>
    </xf>
    <xf numFmtId="0" fontId="74" fillId="17" borderId="18" applyNumberFormat="0" applyAlignment="0" applyProtection="0">
      <alignment vertical="center"/>
    </xf>
    <xf numFmtId="0" fontId="49" fillId="10" borderId="0" applyNumberFormat="0" applyBorder="0" applyAlignment="0" applyProtection="0">
      <alignment vertical="center"/>
    </xf>
    <xf numFmtId="0" fontId="70" fillId="32" borderId="23" applyNumberFormat="0" applyAlignment="0" applyProtection="0">
      <alignment vertical="center"/>
    </xf>
    <xf numFmtId="0" fontId="58" fillId="28" borderId="0" applyNumberFormat="0" applyBorder="0" applyAlignment="0" applyProtection="0">
      <alignment vertical="center"/>
    </xf>
    <xf numFmtId="0" fontId="50" fillId="16" borderId="0" applyNumberFormat="0" applyBorder="0" applyAlignment="0" applyProtection="0">
      <alignment vertical="center"/>
    </xf>
    <xf numFmtId="0" fontId="80" fillId="0" borderId="20" applyNumberFormat="0" applyFill="0" applyAlignment="0" applyProtection="0">
      <alignment vertical="center"/>
    </xf>
    <xf numFmtId="0" fontId="72" fillId="5" borderId="0" applyNumberFormat="0" applyBorder="0" applyAlignment="0" applyProtection="0">
      <alignment vertical="center"/>
    </xf>
    <xf numFmtId="0" fontId="83" fillId="0" borderId="26" applyNumberFormat="0" applyFill="0" applyAlignment="0" applyProtection="0">
      <alignment vertical="center"/>
    </xf>
    <xf numFmtId="0" fontId="81" fillId="44" borderId="0" applyNumberFormat="0" applyBorder="0" applyAlignment="0" applyProtection="0">
      <alignment vertical="center"/>
    </xf>
    <xf numFmtId="0" fontId="0" fillId="48" borderId="0" applyNumberFormat="0" applyBorder="0" applyAlignment="0" applyProtection="0">
      <alignment vertical="center"/>
    </xf>
    <xf numFmtId="0" fontId="59" fillId="22" borderId="0" applyNumberFormat="0" applyBorder="0" applyAlignment="0" applyProtection="0">
      <alignment vertical="center"/>
    </xf>
    <xf numFmtId="0" fontId="58" fillId="51" borderId="0" applyNumberFormat="0" applyBorder="0" applyAlignment="0" applyProtection="0">
      <alignment vertical="center"/>
    </xf>
    <xf numFmtId="0" fontId="10" fillId="0" borderId="0" applyFont="0" applyFill="0" applyBorder="0" applyAlignment="0" applyProtection="0">
      <alignment vertical="center"/>
    </xf>
    <xf numFmtId="0" fontId="50" fillId="18" borderId="0" applyNumberFormat="0" applyBorder="0" applyAlignment="0" applyProtection="0">
      <alignment vertical="center"/>
    </xf>
    <xf numFmtId="0" fontId="62" fillId="0" borderId="20" applyNumberFormat="0" applyFill="0" applyAlignment="0" applyProtection="0">
      <alignment vertical="center"/>
    </xf>
    <xf numFmtId="0" fontId="58" fillId="42" borderId="0" applyNumberFormat="0" applyBorder="0" applyAlignment="0" applyProtection="0">
      <alignment vertical="center"/>
    </xf>
    <xf numFmtId="0" fontId="58" fillId="29" borderId="0" applyNumberFormat="0" applyBorder="0" applyAlignment="0" applyProtection="0">
      <alignment vertical="center"/>
    </xf>
    <xf numFmtId="0" fontId="66" fillId="5" borderId="22" applyNumberFormat="0" applyAlignment="0" applyProtection="0">
      <alignment vertical="center"/>
    </xf>
    <xf numFmtId="0" fontId="58" fillId="46" borderId="0" applyNumberFormat="0" applyBorder="0" applyAlignment="0" applyProtection="0">
      <alignment vertical="center"/>
    </xf>
    <xf numFmtId="0" fontId="58" fillId="53" borderId="0" applyNumberFormat="0" applyBorder="0" applyAlignment="0" applyProtection="0">
      <alignment vertical="center"/>
    </xf>
    <xf numFmtId="0" fontId="50" fillId="37" borderId="0" applyNumberFormat="0" applyBorder="0" applyAlignment="0" applyProtection="0">
      <alignment vertical="center"/>
    </xf>
    <xf numFmtId="0" fontId="50" fillId="43" borderId="0" applyNumberFormat="0" applyBorder="0" applyAlignment="0" applyProtection="0">
      <alignment vertical="center"/>
    </xf>
    <xf numFmtId="0" fontId="58" fillId="25" borderId="0" applyNumberFormat="0" applyBorder="0" applyAlignment="0" applyProtection="0">
      <alignment vertical="center"/>
    </xf>
    <xf numFmtId="0" fontId="74" fillId="17" borderId="18" applyNumberFormat="0" applyAlignment="0" applyProtection="0">
      <alignment vertical="center"/>
    </xf>
    <xf numFmtId="0" fontId="58" fillId="52" borderId="0" applyNumberFormat="0" applyBorder="0" applyAlignment="0" applyProtection="0">
      <alignment vertical="center"/>
    </xf>
    <xf numFmtId="0" fontId="50" fillId="56" borderId="0" applyNumberFormat="0" applyBorder="0" applyAlignment="0" applyProtection="0">
      <alignment vertical="center"/>
    </xf>
    <xf numFmtId="0" fontId="58" fillId="57" borderId="0" applyNumberFormat="0" applyBorder="0" applyAlignment="0" applyProtection="0">
      <alignment vertical="center"/>
    </xf>
    <xf numFmtId="0" fontId="50" fillId="58" borderId="0" applyNumberFormat="0" applyBorder="0" applyAlignment="0" applyProtection="0">
      <alignment vertical="center"/>
    </xf>
    <xf numFmtId="0" fontId="50" fillId="50" borderId="0" applyNumberFormat="0" applyBorder="0" applyAlignment="0" applyProtection="0">
      <alignment vertical="center"/>
    </xf>
    <xf numFmtId="0" fontId="69" fillId="6" borderId="0" applyNumberFormat="0" applyBorder="0" applyAlignment="0" applyProtection="0">
      <alignment vertical="center"/>
    </xf>
    <xf numFmtId="0" fontId="0" fillId="14" borderId="0" applyNumberFormat="0" applyBorder="0" applyAlignment="0" applyProtection="0">
      <alignment vertical="center"/>
    </xf>
    <xf numFmtId="0" fontId="58" fillId="41" borderId="0" applyNumberFormat="0" applyBorder="0" applyAlignment="0" applyProtection="0">
      <alignment vertical="center"/>
    </xf>
    <xf numFmtId="0" fontId="50" fillId="61" borderId="0" applyNumberFormat="0" applyBorder="0" applyAlignment="0" applyProtection="0">
      <alignment vertical="center"/>
    </xf>
    <xf numFmtId="0" fontId="49" fillId="62" borderId="0" applyNumberFormat="0" applyBorder="0" applyAlignment="0" applyProtection="0">
      <alignment vertical="center"/>
    </xf>
    <xf numFmtId="0" fontId="66" fillId="4" borderId="22" applyNumberFormat="0" applyAlignment="0" applyProtection="0">
      <alignment vertical="center"/>
    </xf>
    <xf numFmtId="0" fontId="0" fillId="60" borderId="0" applyNumberFormat="0" applyBorder="0" applyAlignment="0" applyProtection="0">
      <alignment vertical="center"/>
    </xf>
    <xf numFmtId="0" fontId="49" fillId="27" borderId="0" applyNumberFormat="0" applyBorder="0" applyAlignment="0" applyProtection="0">
      <alignment vertical="center"/>
    </xf>
    <xf numFmtId="0" fontId="49" fillId="4" borderId="0" applyNumberFormat="0" applyBorder="0" applyAlignment="0" applyProtection="0">
      <alignment vertical="center"/>
    </xf>
    <xf numFmtId="0" fontId="0" fillId="38" borderId="0" applyNumberFormat="0" applyBorder="0" applyAlignment="0" applyProtection="0">
      <alignment vertical="center"/>
    </xf>
    <xf numFmtId="0" fontId="63" fillId="17" borderId="21" applyNumberFormat="0" applyAlignment="0" applyProtection="0">
      <alignment vertical="center"/>
    </xf>
    <xf numFmtId="0" fontId="49" fillId="13" borderId="0" applyNumberFormat="0" applyBorder="0" applyAlignment="0" applyProtection="0">
      <alignment vertical="center"/>
    </xf>
    <xf numFmtId="0" fontId="49" fillId="19" borderId="0" applyNumberFormat="0" applyBorder="0" applyAlignment="0" applyProtection="0">
      <alignment vertical="center"/>
    </xf>
    <xf numFmtId="0" fontId="10" fillId="0" borderId="0"/>
    <xf numFmtId="0" fontId="49" fillId="10" borderId="0" applyNumberFormat="0" applyBorder="0" applyAlignment="0" applyProtection="0">
      <alignment vertical="center"/>
    </xf>
    <xf numFmtId="0" fontId="0" fillId="63" borderId="0" applyNumberFormat="0" applyBorder="0" applyAlignment="0" applyProtection="0">
      <alignment vertical="center"/>
    </xf>
    <xf numFmtId="0" fontId="66" fillId="5" borderId="22" applyNumberFormat="0" applyAlignment="0" applyProtection="0">
      <alignment vertical="center"/>
    </xf>
    <xf numFmtId="0" fontId="49" fillId="24" borderId="0" applyNumberFormat="0" applyBorder="0" applyAlignment="0" applyProtection="0">
      <alignment vertical="center"/>
    </xf>
    <xf numFmtId="0" fontId="49" fillId="65" borderId="0" applyNumberFormat="0" applyBorder="0" applyAlignment="0" applyProtection="0">
      <alignment vertical="center"/>
    </xf>
    <xf numFmtId="0" fontId="10" fillId="0" borderId="0"/>
    <xf numFmtId="0" fontId="49" fillId="10" borderId="0" applyNumberFormat="0" applyBorder="0" applyAlignment="0" applyProtection="0">
      <alignment vertical="center"/>
    </xf>
    <xf numFmtId="0" fontId="10" fillId="0" borderId="0">
      <alignment vertical="center"/>
    </xf>
    <xf numFmtId="0" fontId="49" fillId="4" borderId="0" applyNumberFormat="0" applyBorder="0" applyAlignment="0" applyProtection="0">
      <alignment vertical="center"/>
    </xf>
    <xf numFmtId="0" fontId="0" fillId="0" borderId="0">
      <alignment vertical="center"/>
    </xf>
    <xf numFmtId="0" fontId="0" fillId="66" borderId="0" applyNumberFormat="0" applyBorder="0" applyAlignment="0" applyProtection="0">
      <alignment vertical="center"/>
    </xf>
    <xf numFmtId="0" fontId="0" fillId="0" borderId="0">
      <alignment vertical="center"/>
    </xf>
    <xf numFmtId="0" fontId="0" fillId="67"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0" fillId="64" borderId="0" applyNumberFormat="0" applyBorder="0" applyAlignment="0" applyProtection="0">
      <alignment vertical="center"/>
    </xf>
    <xf numFmtId="0" fontId="0" fillId="68" borderId="0" applyNumberFormat="0" applyBorder="0" applyAlignment="0" applyProtection="0">
      <alignment vertical="center"/>
    </xf>
    <xf numFmtId="0" fontId="49" fillId="65" borderId="0" applyNumberFormat="0" applyBorder="0" applyAlignment="0" applyProtection="0">
      <alignment vertical="center"/>
    </xf>
    <xf numFmtId="0" fontId="49" fillId="65" borderId="0" applyNumberFormat="0" applyBorder="0" applyAlignment="0" applyProtection="0">
      <alignment vertical="center"/>
    </xf>
    <xf numFmtId="0" fontId="0" fillId="70" borderId="0" applyNumberFormat="0" applyBorder="0" applyAlignment="0" applyProtection="0">
      <alignment vertical="center"/>
    </xf>
    <xf numFmtId="0" fontId="0" fillId="45" borderId="0" applyNumberFormat="0" applyBorder="0" applyAlignment="0" applyProtection="0">
      <alignment vertical="center"/>
    </xf>
    <xf numFmtId="0" fontId="49" fillId="7" borderId="0" applyNumberFormat="0" applyBorder="0" applyAlignment="0" applyProtection="0">
      <alignment vertical="center"/>
    </xf>
    <xf numFmtId="0" fontId="61" fillId="24" borderId="0" applyNumberFormat="0" applyBorder="0" applyAlignment="0" applyProtection="0">
      <alignment vertical="center"/>
    </xf>
    <xf numFmtId="0" fontId="49" fillId="7" borderId="0" applyNumberFormat="0" applyBorder="0" applyAlignment="0" applyProtection="0">
      <alignment vertical="center"/>
    </xf>
    <xf numFmtId="0" fontId="49" fillId="5" borderId="0" applyNumberFormat="0" applyBorder="0" applyAlignment="0" applyProtection="0">
      <alignment vertical="center"/>
    </xf>
    <xf numFmtId="0" fontId="0" fillId="29" borderId="0" applyNumberFormat="0" applyBorder="0" applyAlignment="0" applyProtection="0">
      <alignment vertical="center"/>
    </xf>
    <xf numFmtId="0" fontId="61" fillId="24" borderId="0" applyNumberFormat="0" applyBorder="0" applyAlignment="0" applyProtection="0">
      <alignment vertical="center"/>
    </xf>
    <xf numFmtId="0" fontId="49" fillId="27" borderId="0" applyNumberFormat="0" applyBorder="0" applyAlignment="0" applyProtection="0">
      <alignment vertical="center"/>
    </xf>
    <xf numFmtId="0" fontId="0" fillId="53" borderId="0" applyNumberFormat="0" applyBorder="0" applyAlignment="0" applyProtection="0">
      <alignment vertical="center"/>
    </xf>
    <xf numFmtId="0" fontId="57" fillId="5" borderId="19" applyNumberFormat="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2" fillId="13" borderId="0" applyNumberFormat="0" applyBorder="0" applyAlignment="0" applyProtection="0">
      <alignment vertical="center"/>
    </xf>
    <xf numFmtId="0" fontId="49" fillId="6" borderId="0" applyNumberFormat="0" applyBorder="0" applyAlignment="0" applyProtection="0">
      <alignment vertical="center"/>
    </xf>
    <xf numFmtId="0" fontId="57" fillId="4" borderId="19" applyNumberFormat="0" applyAlignment="0" applyProtection="0">
      <alignment vertical="center"/>
    </xf>
    <xf numFmtId="0" fontId="0" fillId="30" borderId="0" applyNumberFormat="0" applyBorder="0" applyAlignment="0" applyProtection="0">
      <alignment vertical="center"/>
    </xf>
    <xf numFmtId="43" fontId="10" fillId="0" borderId="0" applyFont="0" applyFill="0" applyBorder="0" applyAlignment="0" applyProtection="0"/>
    <xf numFmtId="0" fontId="82" fillId="15" borderId="17" applyNumberFormat="0" applyAlignment="0" applyProtection="0">
      <alignment vertical="center"/>
    </xf>
    <xf numFmtId="0" fontId="87" fillId="0" borderId="31" applyNumberFormat="0" applyFill="0" applyAlignment="0" applyProtection="0">
      <alignment vertical="center"/>
    </xf>
    <xf numFmtId="0" fontId="49" fillId="10" borderId="0" applyNumberFormat="0" applyBorder="0" applyAlignment="0" applyProtection="0">
      <alignment vertical="center"/>
    </xf>
    <xf numFmtId="177" fontId="0" fillId="0" borderId="0" applyFont="0" applyFill="0" applyBorder="0" applyAlignment="0" applyProtection="0">
      <alignment vertical="center"/>
    </xf>
    <xf numFmtId="0" fontId="91" fillId="32" borderId="23" applyNumberFormat="0" applyAlignment="0" applyProtection="0">
      <alignment vertical="center"/>
    </xf>
    <xf numFmtId="0" fontId="49" fillId="5" borderId="0" applyNumberFormat="0" applyBorder="0" applyAlignment="0" applyProtection="0">
      <alignment vertical="center"/>
    </xf>
    <xf numFmtId="0" fontId="0" fillId="52" borderId="0" applyNumberFormat="0" applyBorder="0" applyAlignment="0" applyProtection="0">
      <alignment vertical="center"/>
    </xf>
    <xf numFmtId="0" fontId="49" fillId="7" borderId="0" applyNumberFormat="0" applyBorder="0" applyAlignment="0" applyProtection="0">
      <alignment vertical="center"/>
    </xf>
    <xf numFmtId="0" fontId="55" fillId="69" borderId="0" applyNumberFormat="0" applyBorder="0" applyAlignment="0" applyProtection="0">
      <alignment vertical="center"/>
    </xf>
    <xf numFmtId="0" fontId="49" fillId="7" borderId="0" applyNumberFormat="0" applyBorder="0" applyAlignment="0" applyProtection="0">
      <alignment vertical="center"/>
    </xf>
    <xf numFmtId="0" fontId="0" fillId="57" borderId="0" applyNumberFormat="0" applyBorder="0" applyAlignment="0" applyProtection="0">
      <alignment vertical="center"/>
    </xf>
    <xf numFmtId="0" fontId="69" fillId="6" borderId="0" applyNumberFormat="0" applyBorder="0" applyAlignment="0" applyProtection="0">
      <alignment vertical="center"/>
    </xf>
    <xf numFmtId="0" fontId="49" fillId="71" borderId="0" applyNumberFormat="0" applyBorder="0" applyAlignment="0" applyProtection="0">
      <alignment vertical="center"/>
    </xf>
    <xf numFmtId="0" fontId="49" fillId="71" borderId="0" applyNumberFormat="0" applyBorder="0" applyAlignment="0" applyProtection="0">
      <alignment vertical="center"/>
    </xf>
    <xf numFmtId="0" fontId="49" fillId="65" borderId="0" applyNumberFormat="0" applyBorder="0" applyAlignment="0" applyProtection="0">
      <alignment vertical="center"/>
    </xf>
    <xf numFmtId="0" fontId="71" fillId="49" borderId="0" applyNumberFormat="0" applyBorder="0" applyAlignment="0" applyProtection="0">
      <alignment vertical="center"/>
    </xf>
    <xf numFmtId="0" fontId="52" fillId="13" borderId="0" applyNumberFormat="0" applyBorder="0" applyAlignment="0" applyProtection="0">
      <alignment vertical="center"/>
    </xf>
    <xf numFmtId="0" fontId="0" fillId="41" borderId="0" applyNumberFormat="0" applyBorder="0" applyAlignment="0" applyProtection="0">
      <alignment vertical="center"/>
    </xf>
    <xf numFmtId="0" fontId="71" fillId="33" borderId="0" applyNumberFormat="0" applyBorder="0" applyAlignment="0" applyProtection="0">
      <alignment vertical="center"/>
    </xf>
    <xf numFmtId="0" fontId="61" fillId="24" borderId="0" applyNumberFormat="0" applyBorder="0" applyAlignment="0" applyProtection="0">
      <alignment vertical="center"/>
    </xf>
    <xf numFmtId="0" fontId="71" fillId="33" borderId="0" applyNumberFormat="0" applyBorder="0" applyAlignment="0" applyProtection="0">
      <alignment vertical="center"/>
    </xf>
    <xf numFmtId="0" fontId="72" fillId="34" borderId="0" applyNumberFormat="0" applyBorder="0" applyAlignment="0" applyProtection="0">
      <alignment vertical="center"/>
    </xf>
    <xf numFmtId="0" fontId="55" fillId="55" borderId="0" applyNumberFormat="0" applyBorder="0" applyAlignment="0" applyProtection="0">
      <alignment vertical="center"/>
    </xf>
    <xf numFmtId="43" fontId="10" fillId="0" borderId="0" applyFont="0" applyFill="0" applyBorder="0" applyAlignment="0" applyProtection="0"/>
    <xf numFmtId="0" fontId="55" fillId="72" borderId="0" applyNumberFormat="0" applyBorder="0" applyAlignment="0" applyProtection="0">
      <alignment vertical="center"/>
    </xf>
    <xf numFmtId="0" fontId="52" fillId="13" borderId="0" applyNumberFormat="0" applyBorder="0" applyAlignment="0" applyProtection="0">
      <alignment vertical="center"/>
    </xf>
    <xf numFmtId="0" fontId="0" fillId="0" borderId="0">
      <alignment vertical="center"/>
    </xf>
    <xf numFmtId="0" fontId="71" fillId="27" borderId="0" applyNumberFormat="0" applyBorder="0" applyAlignment="0" applyProtection="0">
      <alignment vertical="center"/>
    </xf>
    <xf numFmtId="0" fontId="72" fillId="27" borderId="0" applyNumberFormat="0" applyBorder="0" applyAlignment="0" applyProtection="0">
      <alignment vertical="center"/>
    </xf>
    <xf numFmtId="0" fontId="0" fillId="40" borderId="24" applyNumberFormat="0" applyFont="0" applyAlignment="0" applyProtection="0">
      <alignment vertical="center"/>
    </xf>
    <xf numFmtId="0" fontId="55" fillId="59" borderId="0" applyNumberFormat="0" applyBorder="0" applyAlignment="0" applyProtection="0">
      <alignment vertical="center"/>
    </xf>
    <xf numFmtId="0" fontId="71" fillId="47" borderId="0" applyNumberFormat="0" applyBorder="0" applyAlignment="0" applyProtection="0">
      <alignment vertical="center"/>
    </xf>
    <xf numFmtId="0" fontId="72" fillId="73" borderId="0" applyNumberFormat="0" applyBorder="0" applyAlignment="0" applyProtection="0">
      <alignment vertical="center"/>
    </xf>
    <xf numFmtId="0" fontId="71" fillId="47" borderId="0" applyNumberFormat="0" applyBorder="0" applyAlignment="0" applyProtection="0">
      <alignment vertical="center"/>
    </xf>
    <xf numFmtId="0" fontId="72" fillId="6" borderId="0" applyNumberFormat="0" applyBorder="0" applyAlignment="0" applyProtection="0">
      <alignment vertical="center"/>
    </xf>
    <xf numFmtId="0" fontId="55" fillId="74" borderId="0" applyNumberFormat="0" applyBorder="0" applyAlignment="0" applyProtection="0">
      <alignment vertical="center"/>
    </xf>
    <xf numFmtId="0" fontId="55" fillId="75" borderId="0" applyNumberFormat="0" applyBorder="0" applyAlignment="0" applyProtection="0">
      <alignment vertical="center"/>
    </xf>
    <xf numFmtId="0" fontId="71" fillId="76" borderId="0" applyNumberFormat="0" applyBorder="0" applyAlignment="0" applyProtection="0">
      <alignment vertical="center"/>
    </xf>
    <xf numFmtId="0" fontId="10" fillId="0" borderId="0"/>
    <xf numFmtId="0" fontId="72" fillId="49" borderId="0" applyNumberFormat="0" applyBorder="0" applyAlignment="0" applyProtection="0">
      <alignment vertical="center"/>
    </xf>
    <xf numFmtId="0" fontId="71" fillId="76" borderId="0" applyNumberFormat="0" applyBorder="0" applyAlignment="0" applyProtection="0">
      <alignment vertical="center"/>
    </xf>
    <xf numFmtId="0" fontId="55" fillId="77" borderId="0" applyNumberFormat="0" applyBorder="0" applyAlignment="0" applyProtection="0">
      <alignment vertical="center"/>
    </xf>
    <xf numFmtId="0" fontId="71" fillId="34" borderId="0" applyNumberFormat="0" applyBorder="0" applyAlignment="0" applyProtection="0">
      <alignment vertical="center"/>
    </xf>
    <xf numFmtId="0" fontId="72" fillId="78" borderId="0" applyNumberFormat="0" applyBorder="0" applyAlignment="0" applyProtection="0">
      <alignment vertical="center"/>
    </xf>
    <xf numFmtId="0" fontId="71" fillId="34" borderId="0" applyNumberFormat="0" applyBorder="0" applyAlignment="0" applyProtection="0">
      <alignment vertical="center"/>
    </xf>
    <xf numFmtId="0" fontId="72" fillId="34" borderId="0" applyNumberFormat="0" applyBorder="0" applyAlignment="0" applyProtection="0">
      <alignment vertical="center"/>
    </xf>
    <xf numFmtId="0" fontId="55" fillId="79" borderId="0" applyNumberFormat="0" applyBorder="0" applyAlignment="0" applyProtection="0">
      <alignment vertical="center"/>
    </xf>
    <xf numFmtId="0" fontId="55" fillId="80" borderId="0" applyNumberFormat="0" applyBorder="0" applyAlignment="0" applyProtection="0">
      <alignment vertical="center"/>
    </xf>
    <xf numFmtId="0" fontId="71" fillId="81" borderId="0" applyNumberFormat="0" applyBorder="0" applyAlignment="0" applyProtection="0">
      <alignment vertical="center"/>
    </xf>
    <xf numFmtId="0" fontId="72" fillId="34" borderId="0" applyNumberFormat="0" applyBorder="0" applyAlignment="0" applyProtection="0">
      <alignment vertical="center"/>
    </xf>
    <xf numFmtId="0" fontId="71" fillId="81" borderId="0" applyNumberFormat="0" applyBorder="0" applyAlignment="0" applyProtection="0">
      <alignment vertical="center"/>
    </xf>
    <xf numFmtId="0" fontId="61" fillId="24" borderId="0" applyNumberFormat="0" applyBorder="0" applyAlignment="0" applyProtection="0">
      <alignment vertical="center"/>
    </xf>
    <xf numFmtId="0" fontId="72" fillId="65" borderId="0" applyNumberFormat="0" applyBorder="0" applyAlignment="0" applyProtection="0">
      <alignment vertical="center"/>
    </xf>
    <xf numFmtId="0" fontId="55" fillId="82" borderId="0" applyNumberFormat="0" applyBorder="0" applyAlignment="0" applyProtection="0">
      <alignment vertical="center"/>
    </xf>
    <xf numFmtId="0" fontId="90" fillId="0" borderId="32" applyNumberFormat="0" applyFill="0" applyAlignment="0" applyProtection="0">
      <alignment vertical="center"/>
    </xf>
    <xf numFmtId="0" fontId="90" fillId="0" borderId="32" applyNumberFormat="0" applyFill="0" applyAlignment="0" applyProtection="0">
      <alignment vertical="center"/>
    </xf>
    <xf numFmtId="0" fontId="95" fillId="0" borderId="33" applyNumberFormat="0" applyFill="0" applyAlignment="0" applyProtection="0">
      <alignment vertical="center"/>
    </xf>
    <xf numFmtId="0" fontId="61" fillId="24" borderId="0" applyNumberFormat="0" applyBorder="0" applyAlignment="0" applyProtection="0">
      <alignment vertical="center"/>
    </xf>
    <xf numFmtId="0" fontId="79" fillId="0" borderId="29" applyNumberFormat="0" applyFill="0" applyAlignment="0" applyProtection="0">
      <alignment vertical="center"/>
    </xf>
    <xf numFmtId="0" fontId="96" fillId="0" borderId="30" applyNumberFormat="0" applyFill="0" applyAlignment="0" applyProtection="0">
      <alignment vertical="center"/>
    </xf>
    <xf numFmtId="0" fontId="96" fillId="0" borderId="30" applyNumberFormat="0" applyFill="0" applyAlignment="0" applyProtection="0">
      <alignment vertical="center"/>
    </xf>
    <xf numFmtId="0" fontId="89" fillId="0" borderId="30" applyNumberFormat="0" applyFill="0" applyAlignment="0" applyProtection="0">
      <alignment vertical="center"/>
    </xf>
    <xf numFmtId="0" fontId="76" fillId="0" borderId="34" applyNumberFormat="0" applyFill="0" applyAlignment="0" applyProtection="0">
      <alignment vertical="center"/>
    </xf>
    <xf numFmtId="0" fontId="92" fillId="0" borderId="35" applyNumberFormat="0" applyFill="0" applyAlignment="0" applyProtection="0">
      <alignment vertical="center"/>
    </xf>
    <xf numFmtId="0" fontId="92" fillId="0" borderId="35" applyNumberFormat="0" applyFill="0" applyAlignment="0" applyProtection="0">
      <alignment vertical="center"/>
    </xf>
    <xf numFmtId="0" fontId="88" fillId="0" borderId="36" applyNumberFormat="0" applyFill="0" applyAlignment="0" applyProtection="0">
      <alignment vertical="center"/>
    </xf>
    <xf numFmtId="0" fontId="51" fillId="0" borderId="37" applyNumberFormat="0" applyFill="0" applyAlignment="0" applyProtection="0">
      <alignment vertical="center"/>
    </xf>
    <xf numFmtId="0" fontId="5" fillId="0" borderId="0"/>
    <xf numFmtId="0" fontId="51" fillId="0" borderId="38" applyNumberFormat="0" applyFill="0" applyAlignment="0" applyProtection="0">
      <alignment vertical="center"/>
    </xf>
    <xf numFmtId="177" fontId="0" fillId="0" borderId="0" applyFont="0" applyFill="0" applyBorder="0" applyAlignment="0" applyProtection="0">
      <alignment vertical="center"/>
    </xf>
    <xf numFmtId="0" fontId="92" fillId="0" borderId="0" applyNumberFormat="0" applyFill="0" applyBorder="0" applyAlignment="0" applyProtection="0">
      <alignment vertical="center"/>
    </xf>
    <xf numFmtId="43" fontId="10" fillId="0" borderId="0" applyFont="0" applyFill="0" applyBorder="0" applyAlignment="0" applyProtection="0"/>
    <xf numFmtId="0" fontId="92" fillId="0" borderId="0" applyNumberFormat="0" applyFill="0" applyBorder="0" applyAlignment="0" applyProtection="0">
      <alignment vertical="center"/>
    </xf>
    <xf numFmtId="177" fontId="0" fillId="0" borderId="0" applyFont="0" applyFill="0" applyBorder="0" applyAlignment="0" applyProtection="0">
      <alignment vertical="center"/>
    </xf>
    <xf numFmtId="0" fontId="88" fillId="0" borderId="0" applyNumberFormat="0" applyFill="0" applyBorder="0" applyAlignment="0" applyProtection="0">
      <alignment vertical="center"/>
    </xf>
    <xf numFmtId="177" fontId="0" fillId="0" borderId="0" applyFont="0" applyFill="0" applyBorder="0" applyAlignment="0" applyProtection="0">
      <alignment vertical="center"/>
    </xf>
    <xf numFmtId="0" fontId="87" fillId="0" borderId="28" applyNumberFormat="0" applyFill="0" applyAlignment="0" applyProtection="0">
      <alignment vertical="center"/>
    </xf>
    <xf numFmtId="0" fontId="51"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4" fillId="31" borderId="0" applyNumberFormat="0" applyBorder="0" applyAlignment="0" applyProtection="0">
      <alignment vertical="center"/>
    </xf>
    <xf numFmtId="0" fontId="52" fillId="13" borderId="0" applyNumberFormat="0" applyBorder="0" applyAlignment="0" applyProtection="0">
      <alignment vertical="center"/>
    </xf>
    <xf numFmtId="0" fontId="94" fillId="31" borderId="0" applyNumberFormat="0" applyBorder="0" applyAlignment="0" applyProtection="0">
      <alignment vertical="center"/>
    </xf>
    <xf numFmtId="0" fontId="0" fillId="0" borderId="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61"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4"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85" fillId="26" borderId="18" applyNumberFormat="0" applyAlignment="0" applyProtection="0">
      <alignment vertical="center"/>
    </xf>
    <xf numFmtId="0" fontId="0" fillId="0" borderId="0">
      <alignment vertical="center"/>
    </xf>
    <xf numFmtId="0" fontId="10" fillId="0" borderId="0"/>
    <xf numFmtId="0" fontId="71" fillId="76" borderId="0" applyNumberFormat="0" applyBorder="0" applyAlignment="0" applyProtection="0">
      <alignment vertical="center"/>
    </xf>
    <xf numFmtId="0" fontId="0" fillId="0" borderId="0">
      <alignment vertical="center"/>
    </xf>
    <xf numFmtId="0" fontId="55" fillId="43"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52" fillId="13"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99" fillId="0" borderId="0" applyNumberFormat="0" applyFill="0" applyBorder="0" applyAlignment="0" applyProtection="0">
      <alignment vertical="center"/>
    </xf>
    <xf numFmtId="0" fontId="0" fillId="0" borderId="0">
      <alignment vertical="center"/>
    </xf>
    <xf numFmtId="0" fontId="0" fillId="0" borderId="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100" fillId="44"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75" fillId="0" borderId="25" applyNumberFormat="0" applyFill="0" applyAlignment="0" applyProtection="0">
      <alignment vertical="center"/>
    </xf>
    <xf numFmtId="0" fontId="52" fillId="13" borderId="0" applyNumberFormat="0" applyBorder="0" applyAlignment="0" applyProtection="0">
      <alignment vertical="center"/>
    </xf>
    <xf numFmtId="0" fontId="10" fillId="0" borderId="0"/>
    <xf numFmtId="0" fontId="55" fillId="18"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99" fillId="0" borderId="0" applyNumberFormat="0" applyFill="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87" fillId="0" borderId="28" applyNumberFormat="0" applyFill="0" applyAlignment="0" applyProtection="0">
      <alignment vertical="center"/>
    </xf>
    <xf numFmtId="0" fontId="21" fillId="0" borderId="26" applyNumberFormat="0" applyFill="0" applyAlignment="0" applyProtection="0">
      <alignment vertical="center"/>
    </xf>
    <xf numFmtId="0" fontId="82" fillId="15" borderId="17" applyNumberFormat="0" applyAlignment="0" applyProtection="0">
      <alignment vertical="center"/>
    </xf>
    <xf numFmtId="0" fontId="54" fillId="15" borderId="17" applyNumberFormat="0" applyAlignment="0" applyProtection="0">
      <alignment vertical="center"/>
    </xf>
    <xf numFmtId="0" fontId="5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75" fillId="0" borderId="25"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10" fillId="0" borderId="0" applyFont="0" applyFill="0" applyBorder="0" applyAlignment="0" applyProtection="0"/>
    <xf numFmtId="177" fontId="0" fillId="0" borderId="0" applyFont="0" applyFill="0" applyBorder="0" applyAlignment="0" applyProtection="0">
      <alignment vertical="center"/>
    </xf>
    <xf numFmtId="0" fontId="71" fillId="83" borderId="0" applyNumberFormat="0" applyBorder="0" applyAlignment="0" applyProtection="0">
      <alignment vertical="center"/>
    </xf>
    <xf numFmtId="0" fontId="71" fillId="83" borderId="0" applyNumberFormat="0" applyBorder="0" applyAlignment="0" applyProtection="0">
      <alignment vertical="center"/>
    </xf>
    <xf numFmtId="0" fontId="55" fillId="18" borderId="0" applyNumberFormat="0" applyBorder="0" applyAlignment="0" applyProtection="0">
      <alignment vertical="center"/>
    </xf>
    <xf numFmtId="0" fontId="71" fillId="73" borderId="0" applyNumberFormat="0" applyBorder="0" applyAlignment="0" applyProtection="0">
      <alignment vertical="center"/>
    </xf>
    <xf numFmtId="0" fontId="71" fillId="73" borderId="0" applyNumberFormat="0" applyBorder="0" applyAlignment="0" applyProtection="0">
      <alignment vertical="center"/>
    </xf>
    <xf numFmtId="0" fontId="55" fillId="16" borderId="0" applyNumberFormat="0" applyBorder="0" applyAlignment="0" applyProtection="0">
      <alignment vertical="center"/>
    </xf>
    <xf numFmtId="0" fontId="71" fillId="4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1" fillId="76" borderId="0" applyNumberFormat="0" applyBorder="0" applyAlignment="0" applyProtection="0">
      <alignment vertical="center"/>
    </xf>
    <xf numFmtId="0" fontId="55" fillId="43" borderId="0" applyNumberFormat="0" applyBorder="0" applyAlignment="0" applyProtection="0">
      <alignment vertical="center"/>
    </xf>
    <xf numFmtId="0" fontId="71" fillId="34" borderId="0" applyNumberFormat="0" applyBorder="0" applyAlignment="0" applyProtection="0">
      <alignment vertical="center"/>
    </xf>
    <xf numFmtId="0" fontId="71" fillId="34"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71" fillId="84" borderId="0" applyNumberFormat="0" applyBorder="0" applyAlignment="0" applyProtection="0">
      <alignment vertical="center"/>
    </xf>
    <xf numFmtId="0" fontId="10" fillId="0" borderId="0"/>
    <xf numFmtId="0" fontId="71" fillId="84" borderId="0" applyNumberFormat="0" applyBorder="0" applyAlignment="0" applyProtection="0">
      <alignment vertical="center"/>
    </xf>
    <xf numFmtId="0" fontId="72" fillId="84" borderId="0" applyNumberFormat="0" applyBorder="0" applyAlignment="0" applyProtection="0">
      <alignment vertical="center"/>
    </xf>
    <xf numFmtId="0" fontId="55" fillId="50" borderId="0" applyNumberFormat="0" applyBorder="0" applyAlignment="0" applyProtection="0">
      <alignment vertical="center"/>
    </xf>
    <xf numFmtId="0" fontId="55" fillId="50" borderId="0" applyNumberFormat="0" applyBorder="0" applyAlignment="0" applyProtection="0">
      <alignment vertical="center"/>
    </xf>
    <xf numFmtId="0" fontId="84" fillId="22" borderId="0" applyNumberFormat="0" applyBorder="0" applyAlignment="0" applyProtection="0">
      <alignment vertical="center"/>
    </xf>
    <xf numFmtId="0" fontId="102" fillId="65" borderId="19" applyNumberFormat="0" applyAlignment="0" applyProtection="0">
      <alignment vertical="center"/>
    </xf>
    <xf numFmtId="0" fontId="102" fillId="65" borderId="19" applyNumberFormat="0" applyAlignment="0" applyProtection="0">
      <alignment vertical="center"/>
    </xf>
    <xf numFmtId="0" fontId="85" fillId="26" borderId="18" applyNumberFormat="0" applyAlignment="0" applyProtection="0">
      <alignment vertical="center"/>
    </xf>
    <xf numFmtId="0" fontId="10" fillId="62" borderId="39" applyNumberFormat="0" applyFont="0" applyAlignment="0" applyProtection="0">
      <alignment vertical="center"/>
    </xf>
  </cellStyleXfs>
  <cellXfs count="252">
    <xf numFmtId="0" fontId="0" fillId="0" borderId="0" xfId="0">
      <alignment vertical="center"/>
    </xf>
    <xf numFmtId="49" fontId="1" fillId="2" borderId="0" xfId="0" applyNumberFormat="1" applyFont="1" applyFill="1" applyAlignment="1" applyProtection="1">
      <protection locked="0"/>
    </xf>
    <xf numFmtId="49" fontId="2" fillId="2" borderId="0" xfId="0" applyNumberFormat="1" applyFont="1" applyFill="1" applyAlignment="1" applyProtection="1">
      <protection locked="0"/>
    </xf>
    <xf numFmtId="49" fontId="0" fillId="2" borderId="0" xfId="0" applyNumberFormat="1" applyFill="1" applyAlignment="1" applyProtection="1">
      <alignment vertical="center"/>
      <protection locked="0"/>
    </xf>
    <xf numFmtId="49" fontId="0" fillId="0" borderId="0" xfId="0" applyNumberFormat="1" applyFill="1" applyAlignment="1" applyProtection="1">
      <protection locked="0"/>
    </xf>
    <xf numFmtId="49" fontId="0" fillId="2" borderId="0" xfId="0" applyNumberFormat="1" applyFill="1" applyAlignment="1" applyProtection="1">
      <protection locked="0"/>
    </xf>
    <xf numFmtId="49" fontId="0" fillId="2" borderId="0" xfId="0" applyNumberFormat="1" applyFill="1" applyAlignment="1" applyProtection="1">
      <alignment horizontal="center"/>
      <protection locked="0"/>
    </xf>
    <xf numFmtId="0" fontId="0" fillId="2" borderId="0" xfId="0" applyNumberFormat="1" applyFill="1" applyAlignment="1" applyProtection="1">
      <protection locked="0"/>
    </xf>
    <xf numFmtId="178" fontId="0" fillId="2" borderId="0" xfId="0" applyNumberFormat="1" applyFill="1" applyAlignment="1" applyProtection="1">
      <protection locked="0"/>
    </xf>
    <xf numFmtId="49" fontId="3" fillId="2"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center"/>
      <protection locked="0"/>
    </xf>
    <xf numFmtId="49" fontId="4" fillId="2"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5" fillId="2" borderId="0" xfId="0" applyNumberFormat="1" applyFont="1" applyFill="1" applyAlignment="1" applyProtection="1">
      <protection locked="0"/>
    </xf>
    <xf numFmtId="49" fontId="0" fillId="2" borderId="0" xfId="0" applyNumberFormat="1" applyFill="1" applyBorder="1" applyAlignment="1" applyProtection="1">
      <protection locked="0"/>
    </xf>
    <xf numFmtId="49" fontId="0" fillId="2" borderId="1" xfId="0" applyNumberFormat="1" applyFill="1" applyBorder="1" applyAlignment="1" applyProtection="1">
      <protection locked="0"/>
    </xf>
    <xf numFmtId="49" fontId="6" fillId="2" borderId="2"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0" borderId="2"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9" fillId="2" borderId="4" xfId="0" applyNumberFormat="1" applyFont="1" applyFill="1" applyBorder="1" applyAlignment="1" applyProtection="1">
      <alignment horizontal="center" vertical="center"/>
      <protection locked="0"/>
    </xf>
    <xf numFmtId="180" fontId="10" fillId="2" borderId="4" xfId="228" applyNumberFormat="1" applyFont="1" applyFill="1" applyBorder="1" applyProtection="1">
      <protection locked="0"/>
    </xf>
    <xf numFmtId="180" fontId="10" fillId="0" borderId="4" xfId="228" applyNumberFormat="1" applyFont="1" applyFill="1" applyBorder="1" applyProtection="1">
      <protection locked="0"/>
    </xf>
    <xf numFmtId="9" fontId="10" fillId="2" borderId="4" xfId="20" applyFont="1" applyFill="1" applyBorder="1" applyAlignment="1" applyProtection="1">
      <alignment horizontal="center"/>
    </xf>
    <xf numFmtId="180" fontId="10" fillId="2" borderId="4" xfId="228" applyNumberFormat="1" applyFont="1" applyFill="1" applyBorder="1" applyAlignment="1" applyProtection="1">
      <alignment horizontal="center"/>
      <protection locked="0"/>
    </xf>
    <xf numFmtId="180" fontId="10" fillId="0" borderId="0" xfId="228" applyNumberFormat="1" applyFont="1" applyFill="1" applyBorder="1" applyProtection="1">
      <protection locked="0"/>
    </xf>
    <xf numFmtId="49" fontId="10" fillId="2" borderId="4" xfId="0" applyNumberFormat="1" applyFont="1" applyFill="1" applyBorder="1" applyAlignment="1" applyProtection="1">
      <alignment horizontal="center" vertical="center"/>
      <protection locked="0"/>
    </xf>
    <xf numFmtId="49" fontId="10" fillId="0" borderId="4" xfId="0" applyNumberFormat="1" applyFont="1" applyFill="1" applyBorder="1" applyAlignment="1" applyProtection="1">
      <alignment horizontal="center" vertical="center"/>
      <protection locked="0"/>
    </xf>
    <xf numFmtId="180" fontId="11" fillId="2" borderId="4" xfId="228" applyNumberFormat="1" applyFont="1" applyFill="1" applyBorder="1" applyProtection="1">
      <protection locked="0"/>
    </xf>
    <xf numFmtId="180" fontId="10" fillId="0" borderId="4" xfId="228" applyNumberFormat="1" applyFont="1" applyFill="1" applyBorder="1" applyAlignment="1" applyProtection="1">
      <alignment horizontal="center"/>
      <protection locked="0"/>
    </xf>
    <xf numFmtId="49" fontId="12" fillId="2" borderId="4" xfId="0" applyNumberFormat="1" applyFont="1" applyFill="1" applyBorder="1" applyAlignment="1" applyProtection="1">
      <alignment horizontal="center" vertical="center"/>
      <protection locked="0"/>
    </xf>
    <xf numFmtId="49" fontId="0" fillId="0" borderId="4" xfId="0" applyNumberFormat="1" applyFill="1" applyBorder="1" applyAlignment="1" applyProtection="1">
      <protection locked="0"/>
    </xf>
    <xf numFmtId="0" fontId="0" fillId="0" borderId="0" xfId="0" applyNumberFormat="1" applyFill="1" applyAlignment="1" applyProtection="1">
      <protection locked="0"/>
    </xf>
    <xf numFmtId="0" fontId="1" fillId="2" borderId="0" xfId="0" applyNumberFormat="1" applyFont="1" applyFill="1" applyAlignment="1" applyProtection="1">
      <protection locked="0"/>
    </xf>
    <xf numFmtId="178" fontId="1" fillId="2" borderId="0" xfId="0" applyNumberFormat="1" applyFont="1" applyFill="1" applyAlignment="1" applyProtection="1">
      <protection locked="0"/>
    </xf>
    <xf numFmtId="0" fontId="2" fillId="2" borderId="0" xfId="0" applyNumberFormat="1" applyFont="1" applyFill="1" applyAlignment="1" applyProtection="1">
      <protection locked="0"/>
    </xf>
    <xf numFmtId="178" fontId="2" fillId="2" borderId="0" xfId="0" applyNumberFormat="1" applyFont="1" applyFill="1" applyAlignment="1" applyProtection="1">
      <protection locked="0"/>
    </xf>
    <xf numFmtId="49" fontId="9" fillId="2" borderId="0" xfId="0" applyNumberFormat="1" applyFont="1" applyFill="1" applyAlignment="1" applyProtection="1">
      <protection locked="0"/>
    </xf>
    <xf numFmtId="0" fontId="0" fillId="2" borderId="0" xfId="0" applyNumberFormat="1" applyFill="1" applyAlignment="1" applyProtection="1">
      <alignment vertical="center"/>
      <protection locked="0"/>
    </xf>
    <xf numFmtId="178" fontId="0" fillId="2" borderId="0" xfId="0" applyNumberFormat="1" applyFill="1" applyAlignment="1" applyProtection="1">
      <alignment vertical="center"/>
      <protection locked="0"/>
    </xf>
    <xf numFmtId="180" fontId="13" fillId="2" borderId="0" xfId="0" applyNumberFormat="1" applyFont="1" applyFill="1" applyBorder="1" applyAlignment="1" applyProtection="1"/>
    <xf numFmtId="0" fontId="0" fillId="0" borderId="0" xfId="0" applyBorder="1">
      <alignment vertical="center"/>
    </xf>
    <xf numFmtId="178" fontId="0" fillId="2" borderId="0" xfId="0" applyNumberFormat="1" applyFill="1" applyBorder="1" applyAlignment="1" applyProtection="1">
      <protection locked="0"/>
    </xf>
    <xf numFmtId="0" fontId="13" fillId="0" borderId="0" xfId="0" applyNumberFormat="1" applyFont="1" applyFill="1" applyBorder="1" applyAlignment="1" applyProtection="1">
      <protection locked="0"/>
    </xf>
    <xf numFmtId="0" fontId="0" fillId="0" borderId="0" xfId="0" applyFill="1" applyBorder="1">
      <alignment vertical="center"/>
    </xf>
    <xf numFmtId="49" fontId="0" fillId="0" borderId="0" xfId="0" applyNumberFormat="1" applyFill="1" applyBorder="1" applyAlignment="1" applyProtection="1">
      <protection locked="0"/>
    </xf>
    <xf numFmtId="178" fontId="0" fillId="0" borderId="0" xfId="0" applyNumberFormat="1" applyFill="1" applyBorder="1" applyAlignment="1" applyProtection="1">
      <protection locked="0"/>
    </xf>
    <xf numFmtId="180" fontId="13" fillId="2" borderId="4" xfId="228" applyNumberFormat="1" applyFont="1" applyFill="1" applyBorder="1" applyProtection="1">
      <protection locked="0"/>
    </xf>
    <xf numFmtId="180" fontId="13" fillId="0" borderId="4" xfId="228" applyNumberFormat="1" applyFont="1" applyFill="1" applyBorder="1" applyProtection="1">
      <protection locked="0"/>
    </xf>
    <xf numFmtId="180" fontId="13" fillId="3" borderId="4" xfId="228" applyNumberFormat="1" applyFont="1" applyFill="1" applyBorder="1" applyProtection="1">
      <protection locked="0"/>
    </xf>
    <xf numFmtId="0" fontId="14"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5" fillId="0" borderId="0" xfId="0" applyFont="1" applyFill="1">
      <alignment vertical="center"/>
    </xf>
    <xf numFmtId="0" fontId="15" fillId="0" borderId="4" xfId="0" applyFont="1" applyFill="1" applyBorder="1" applyAlignment="1">
      <alignment horizontal="center" vertical="center"/>
    </xf>
    <xf numFmtId="0" fontId="16" fillId="0" borderId="4" xfId="0" applyFont="1" applyFill="1" applyBorder="1" applyAlignment="1">
      <alignment horizontal="center" vertical="center"/>
    </xf>
    <xf numFmtId="180" fontId="15" fillId="0" borderId="4" xfId="0" applyNumberFormat="1" applyFont="1" applyFill="1" applyBorder="1">
      <alignment vertical="center"/>
    </xf>
    <xf numFmtId="181" fontId="0" fillId="0" borderId="0" xfId="0" applyNumberFormat="1">
      <alignment vertical="center"/>
    </xf>
    <xf numFmtId="0" fontId="17" fillId="0" borderId="4" xfId="0" applyFont="1" applyFill="1" applyBorder="1" applyAlignment="1">
      <alignment horizontal="center" vertical="center"/>
    </xf>
    <xf numFmtId="0" fontId="18" fillId="0" borderId="4" xfId="0" applyFont="1" applyFill="1" applyBorder="1" applyAlignment="1">
      <alignment horizontal="left" vertical="center" indent="1"/>
    </xf>
    <xf numFmtId="3" fontId="15" fillId="0" borderId="4" xfId="0" applyNumberFormat="1" applyFont="1" applyFill="1" applyBorder="1">
      <alignment vertical="center"/>
    </xf>
    <xf numFmtId="0" fontId="18" fillId="0" borderId="4" xfId="0" applyFont="1" applyFill="1" applyBorder="1" applyAlignment="1">
      <alignment horizontal="left" vertical="center" wrapText="1" indent="1"/>
    </xf>
    <xf numFmtId="0" fontId="15" fillId="0" borderId="4" xfId="0" applyNumberFormat="1" applyFont="1" applyFill="1" applyBorder="1">
      <alignment vertical="center"/>
    </xf>
    <xf numFmtId="180" fontId="14" fillId="0" borderId="0" xfId="0" applyNumberFormat="1" applyFont="1" applyFill="1">
      <alignment vertical="center"/>
    </xf>
    <xf numFmtId="0" fontId="10" fillId="0" borderId="0" xfId="0" applyFont="1" applyFill="1" applyBorder="1" applyAlignment="1" applyProtection="1">
      <protection locked="0"/>
    </xf>
    <xf numFmtId="0" fontId="19" fillId="4"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20" fillId="4" borderId="0" xfId="0" applyFont="1" applyFill="1" applyBorder="1" applyAlignment="1" applyProtection="1">
      <alignment horizontal="right" vertical="center"/>
      <protection locked="0"/>
    </xf>
    <xf numFmtId="0" fontId="7" fillId="5" borderId="4" xfId="0" applyNumberFormat="1" applyFont="1" applyFill="1" applyBorder="1" applyAlignment="1" applyProtection="1">
      <alignment horizontal="center" vertical="center"/>
      <protection locked="0"/>
    </xf>
    <xf numFmtId="0" fontId="7" fillId="5" borderId="2" xfId="0" applyNumberFormat="1" applyFont="1" applyFill="1" applyBorder="1" applyAlignment="1" applyProtection="1">
      <alignment horizontal="center" vertical="center"/>
      <protection locked="0"/>
    </xf>
    <xf numFmtId="0" fontId="7" fillId="5" borderId="7" xfId="0" applyNumberFormat="1" applyFont="1" applyFill="1" applyBorder="1" applyAlignment="1" applyProtection="1">
      <alignment horizontal="left" vertical="center"/>
      <protection locked="0"/>
    </xf>
    <xf numFmtId="3" fontId="20" fillId="6" borderId="2" xfId="0" applyNumberFormat="1" applyFont="1" applyFill="1" applyBorder="1" applyAlignment="1" applyProtection="1">
      <alignment horizontal="right" vertical="center"/>
      <protection hidden="1"/>
    </xf>
    <xf numFmtId="0" fontId="20" fillId="5" borderId="7" xfId="0" applyNumberFormat="1" applyFont="1" applyFill="1" applyBorder="1" applyAlignment="1" applyProtection="1">
      <alignment horizontal="left" vertical="center"/>
      <protection locked="0"/>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3" fillId="0" borderId="4" xfId="0" applyFont="1" applyBorder="1">
      <alignment vertical="center"/>
    </xf>
    <xf numFmtId="0" fontId="24" fillId="5" borderId="8" xfId="0" applyNumberFormat="1" applyFont="1" applyFill="1" applyBorder="1" applyAlignment="1" applyProtection="1">
      <alignment horizontal="center" vertical="center"/>
      <protection locked="0"/>
    </xf>
    <xf numFmtId="0" fontId="25" fillId="0" borderId="4" xfId="0" applyFont="1" applyBorder="1" applyAlignment="1">
      <alignment horizontal="left" vertical="center" indent="1"/>
    </xf>
    <xf numFmtId="180" fontId="26" fillId="0" borderId="9" xfId="148" applyNumberFormat="1" applyFont="1" applyFill="1" applyBorder="1" applyAlignment="1" applyProtection="1"/>
    <xf numFmtId="0" fontId="27" fillId="0" borderId="4" xfId="0" applyFont="1" applyBorder="1" applyAlignment="1">
      <alignment horizontal="left" vertical="center" indent="2"/>
    </xf>
    <xf numFmtId="0" fontId="28" fillId="0" borderId="4" xfId="0" applyFont="1" applyBorder="1" applyAlignment="1">
      <alignment horizontal="left" vertical="center" indent="1"/>
    </xf>
    <xf numFmtId="0" fontId="7" fillId="5" borderId="7" xfId="0" applyNumberFormat="1" applyFont="1" applyFill="1" applyBorder="1" applyAlignment="1" applyProtection="1">
      <alignment vertical="center"/>
      <protection locked="0"/>
    </xf>
    <xf numFmtId="0" fontId="20" fillId="5" borderId="7" xfId="0" applyNumberFormat="1" applyFont="1" applyFill="1" applyBorder="1" applyAlignment="1" applyProtection="1">
      <alignment vertical="center"/>
      <protection locked="0"/>
    </xf>
    <xf numFmtId="0" fontId="10" fillId="0" borderId="0" xfId="0" applyFont="1" applyFill="1" applyBorder="1" applyAlignment="1"/>
    <xf numFmtId="0" fontId="19" fillId="4" borderId="0" xfId="0" applyNumberFormat="1" applyFont="1" applyFill="1" applyBorder="1" applyAlignment="1" applyProtection="1">
      <alignment horizontal="center" vertical="center"/>
    </xf>
    <xf numFmtId="0" fontId="10" fillId="0" borderId="0" xfId="0" applyFont="1" applyFill="1" applyBorder="1" applyAlignment="1">
      <alignment horizontal="left" vertical="center"/>
    </xf>
    <xf numFmtId="0" fontId="20" fillId="0" borderId="0" xfId="0" applyFont="1" applyFill="1" applyBorder="1" applyAlignment="1">
      <alignment horizontal="left" vertical="center"/>
    </xf>
    <xf numFmtId="0" fontId="20" fillId="4" borderId="0" xfId="0" applyFont="1" applyFill="1" applyBorder="1" applyAlignment="1">
      <alignment horizontal="right" vertical="center"/>
    </xf>
    <xf numFmtId="0" fontId="7" fillId="5" borderId="4" xfId="0" applyNumberFormat="1" applyFont="1" applyFill="1" applyBorder="1" applyAlignment="1" applyProtection="1">
      <alignment horizontal="center" vertical="center"/>
    </xf>
    <xf numFmtId="0" fontId="7" fillId="5" borderId="2" xfId="0" applyNumberFormat="1" applyFont="1" applyFill="1" applyBorder="1" applyAlignment="1" applyProtection="1">
      <alignment horizontal="center" vertical="center"/>
    </xf>
    <xf numFmtId="0" fontId="7" fillId="5" borderId="10"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horizontal="left" vertical="center"/>
    </xf>
    <xf numFmtId="0" fontId="7" fillId="5" borderId="7" xfId="0" applyNumberFormat="1" applyFont="1" applyFill="1" applyBorder="1" applyAlignment="1" applyProtection="1">
      <alignment horizontal="left" vertical="center"/>
    </xf>
    <xf numFmtId="3" fontId="20" fillId="6" borderId="4" xfId="0" applyNumberFormat="1" applyFont="1" applyFill="1" applyBorder="1" applyAlignment="1" applyProtection="1">
      <alignment horizontal="right" vertical="center"/>
    </xf>
    <xf numFmtId="0" fontId="20" fillId="5" borderId="10" xfId="0" applyNumberFormat="1" applyFont="1" applyFill="1" applyBorder="1" applyAlignment="1" applyProtection="1">
      <alignment horizontal="left" vertical="center"/>
    </xf>
    <xf numFmtId="3" fontId="20" fillId="6" borderId="2" xfId="0" applyNumberFormat="1" applyFont="1" applyFill="1" applyBorder="1" applyAlignment="1" applyProtection="1">
      <alignment horizontal="right" vertical="center"/>
    </xf>
    <xf numFmtId="3" fontId="20" fillId="6" borderId="11" xfId="0" applyNumberFormat="1" applyFont="1" applyFill="1" applyBorder="1" applyAlignment="1" applyProtection="1">
      <alignment horizontal="right" vertical="center"/>
    </xf>
    <xf numFmtId="0" fontId="20" fillId="5" borderId="7" xfId="0" applyNumberFormat="1" applyFont="1" applyFill="1" applyBorder="1" applyAlignment="1" applyProtection="1">
      <alignment horizontal="left" vertical="center"/>
    </xf>
    <xf numFmtId="3" fontId="20" fillId="7" borderId="4" xfId="0" applyNumberFormat="1" applyFont="1" applyFill="1" applyBorder="1" applyAlignment="1" applyProtection="1">
      <alignment horizontal="right" vertical="center"/>
    </xf>
    <xf numFmtId="0" fontId="20" fillId="5" borderId="12" xfId="0" applyNumberFormat="1" applyFont="1" applyFill="1" applyBorder="1" applyAlignment="1" applyProtection="1">
      <alignment horizontal="left" vertical="center"/>
    </xf>
    <xf numFmtId="0" fontId="20" fillId="5" borderId="13" xfId="0" applyNumberFormat="1" applyFont="1" applyFill="1" applyBorder="1" applyAlignment="1" applyProtection="1">
      <alignment horizontal="left" vertical="center"/>
    </xf>
    <xf numFmtId="3" fontId="20" fillId="7" borderId="11" xfId="0" applyNumberFormat="1" applyFont="1" applyFill="1" applyBorder="1" applyAlignment="1" applyProtection="1">
      <alignment horizontal="right" vertical="center"/>
    </xf>
    <xf numFmtId="3" fontId="20" fillId="5" borderId="4" xfId="0" applyNumberFormat="1" applyFont="1" applyFill="1" applyBorder="1" applyAlignment="1" applyProtection="1">
      <alignment horizontal="right" vertical="center"/>
    </xf>
    <xf numFmtId="0" fontId="7" fillId="5" borderId="13" xfId="0" applyNumberFormat="1" applyFont="1" applyFill="1" applyBorder="1" applyAlignment="1" applyProtection="1">
      <alignment horizontal="left" vertical="center"/>
    </xf>
    <xf numFmtId="0" fontId="20" fillId="5" borderId="6" xfId="0" applyNumberFormat="1" applyFont="1" applyFill="1" applyBorder="1" applyAlignment="1" applyProtection="1">
      <alignment horizontal="left" vertical="center"/>
    </xf>
    <xf numFmtId="0" fontId="20" fillId="5" borderId="14" xfId="0" applyNumberFormat="1" applyFont="1" applyFill="1" applyBorder="1" applyAlignment="1" applyProtection="1">
      <alignment horizontal="left" vertical="center"/>
    </xf>
    <xf numFmtId="3" fontId="20" fillId="7" borderId="5" xfId="0" applyNumberFormat="1" applyFont="1" applyFill="1" applyBorder="1" applyAlignment="1" applyProtection="1">
      <alignment horizontal="right" vertical="center"/>
    </xf>
    <xf numFmtId="0" fontId="20" fillId="5" borderId="11" xfId="0" applyNumberFormat="1" applyFont="1" applyFill="1" applyBorder="1" applyAlignment="1" applyProtection="1">
      <alignment horizontal="left" vertical="center"/>
    </xf>
    <xf numFmtId="0" fontId="10" fillId="5" borderId="11" xfId="0" applyNumberFormat="1" applyFont="1" applyFill="1" applyBorder="1" applyAlignment="1" applyProtection="1"/>
    <xf numFmtId="4" fontId="20" fillId="5" borderId="4" xfId="0" applyNumberFormat="1" applyFont="1" applyFill="1" applyBorder="1" applyAlignment="1" applyProtection="1"/>
    <xf numFmtId="0" fontId="7" fillId="5" borderId="5" xfId="0" applyNumberFormat="1" applyFont="1" applyFill="1" applyBorder="1" applyAlignment="1" applyProtection="1">
      <alignment horizontal="center" vertical="center"/>
    </xf>
    <xf numFmtId="4" fontId="20" fillId="5" borderId="11" xfId="0" applyNumberFormat="1" applyFont="1" applyFill="1" applyBorder="1" applyAlignment="1" applyProtection="1"/>
    <xf numFmtId="4" fontId="20" fillId="5" borderId="4" xfId="0" applyNumberFormat="1" applyFont="1" applyFill="1" applyBorder="1" applyAlignment="1" applyProtection="1">
      <alignment vertical="center"/>
    </xf>
    <xf numFmtId="0" fontId="20" fillId="5" borderId="4" xfId="0" applyNumberFormat="1" applyFont="1" applyFill="1" applyBorder="1" applyAlignment="1" applyProtection="1">
      <alignment horizontal="center" vertical="center"/>
    </xf>
    <xf numFmtId="3" fontId="20" fillId="7" borderId="2" xfId="0" applyNumberFormat="1" applyFont="1" applyFill="1" applyBorder="1" applyAlignment="1" applyProtection="1">
      <alignment horizontal="right" vertical="center"/>
    </xf>
    <xf numFmtId="0" fontId="20" fillId="5" borderId="4" xfId="0" applyNumberFormat="1" applyFont="1" applyFill="1" applyBorder="1" applyAlignment="1" applyProtection="1"/>
    <xf numFmtId="0" fontId="7" fillId="5" borderId="7" xfId="0" applyNumberFormat="1" applyFont="1" applyFill="1" applyBorder="1" applyAlignment="1" applyProtection="1">
      <alignment horizontal="center" vertical="center"/>
    </xf>
    <xf numFmtId="3" fontId="7" fillId="5" borderId="5"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vertical="center"/>
    </xf>
    <xf numFmtId="3" fontId="7" fillId="5" borderId="2" xfId="0" applyNumberFormat="1" applyFont="1" applyFill="1" applyBorder="1" applyAlignment="1" applyProtection="1">
      <alignment horizontal="center" vertical="center"/>
    </xf>
    <xf numFmtId="0" fontId="7" fillId="5" borderId="7" xfId="0" applyNumberFormat="1" applyFont="1" applyFill="1" applyBorder="1" applyAlignment="1" applyProtection="1">
      <alignment vertical="center"/>
    </xf>
    <xf numFmtId="0" fontId="20" fillId="5" borderId="7" xfId="0" applyNumberFormat="1" applyFont="1" applyFill="1" applyBorder="1" applyAlignment="1" applyProtection="1">
      <alignment vertical="center"/>
    </xf>
    <xf numFmtId="0" fontId="20" fillId="5" borderId="2" xfId="0" applyNumberFormat="1" applyFont="1" applyFill="1" applyBorder="1" applyAlignment="1" applyProtection="1">
      <alignment horizontal="left" vertical="center"/>
    </xf>
    <xf numFmtId="0" fontId="20" fillId="5" borderId="15" xfId="0" applyNumberFormat="1" applyFont="1" applyFill="1" applyBorder="1" applyAlignment="1" applyProtection="1">
      <alignment vertical="center"/>
    </xf>
    <xf numFmtId="0" fontId="20" fillId="5" borderId="2" xfId="0" applyNumberFormat="1" applyFont="1" applyFill="1" applyBorder="1" applyAlignment="1" applyProtection="1"/>
    <xf numFmtId="0" fontId="20" fillId="5" borderId="15" xfId="0" applyNumberFormat="1" applyFont="1" applyFill="1" applyBorder="1" applyAlignment="1" applyProtection="1"/>
    <xf numFmtId="0" fontId="10" fillId="5" borderId="4" xfId="0" applyNumberFormat="1" applyFont="1" applyFill="1" applyBorder="1" applyAlignment="1" applyProtection="1"/>
    <xf numFmtId="49" fontId="2" fillId="0" borderId="0" xfId="0" applyNumberFormat="1" applyFont="1" applyFill="1" applyAlignment="1" applyProtection="1">
      <protection locked="0"/>
    </xf>
    <xf numFmtId="49" fontId="0" fillId="0" borderId="0" xfId="0" applyNumberFormat="1" applyFill="1" applyAlignment="1" applyProtection="1">
      <alignment vertical="center"/>
      <protection locked="0"/>
    </xf>
    <xf numFmtId="49" fontId="14" fillId="0" borderId="0" xfId="0" applyNumberFormat="1" applyFont="1" applyFill="1" applyAlignment="1" applyProtection="1">
      <protection locked="0"/>
    </xf>
    <xf numFmtId="49" fontId="0" fillId="0" borderId="0" xfId="0" applyNumberFormat="1" applyFill="1" applyAlignment="1" applyProtection="1">
      <alignment horizontal="center"/>
      <protection locked="0"/>
    </xf>
    <xf numFmtId="49" fontId="5" fillId="0" borderId="0" xfId="0" applyNumberFormat="1" applyFont="1" applyFill="1" applyAlignment="1" applyProtection="1">
      <protection locked="0"/>
    </xf>
    <xf numFmtId="49" fontId="0" fillId="0" borderId="0" xfId="0" applyNumberFormat="1" applyFill="1" applyBorder="1" applyAlignment="1" applyProtection="1">
      <alignment horizontal="center"/>
      <protection locked="0"/>
    </xf>
    <xf numFmtId="49" fontId="0" fillId="0" borderId="1" xfId="0" applyNumberFormat="1" applyFill="1" applyBorder="1" applyAlignment="1" applyProtection="1">
      <alignment horizontal="center"/>
      <protection locked="0"/>
    </xf>
    <xf numFmtId="49" fontId="6" fillId="0" borderId="2"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49" fontId="30" fillId="0" borderId="4" xfId="0" applyNumberFormat="1" applyFont="1" applyFill="1" applyBorder="1" applyAlignment="1" applyProtection="1">
      <alignment horizontal="center" vertical="center"/>
      <protection locked="0"/>
    </xf>
    <xf numFmtId="180" fontId="10" fillId="0" borderId="4" xfId="0" applyNumberFormat="1" applyFont="1" applyFill="1" applyBorder="1" applyAlignment="1" applyProtection="1">
      <alignment horizontal="center"/>
    </xf>
    <xf numFmtId="176" fontId="10" fillId="0" borderId="4" xfId="0" applyNumberFormat="1" applyFont="1" applyFill="1" applyBorder="1" applyAlignment="1" applyProtection="1">
      <alignment horizontal="center"/>
    </xf>
    <xf numFmtId="49" fontId="31" fillId="0" borderId="4" xfId="0" applyNumberFormat="1" applyFont="1" applyFill="1" applyBorder="1" applyAlignment="1" applyProtection="1">
      <alignment horizontal="center" vertical="center"/>
      <protection locked="0"/>
    </xf>
    <xf numFmtId="180" fontId="10" fillId="2" borderId="4" xfId="0" applyNumberFormat="1" applyFont="1" applyFill="1" applyBorder="1" applyAlignment="1" applyProtection="1">
      <alignment horizontal="center"/>
    </xf>
    <xf numFmtId="49" fontId="9" fillId="0" borderId="4" xfId="0" applyNumberFormat="1" applyFont="1" applyFill="1" applyBorder="1" applyAlignment="1" applyProtection="1">
      <alignment horizontal="center" vertical="center"/>
      <protection locked="0"/>
    </xf>
    <xf numFmtId="0" fontId="10" fillId="0" borderId="4" xfId="0" applyFont="1" applyFill="1" applyBorder="1" applyAlignment="1">
      <alignment horizontal="center"/>
    </xf>
    <xf numFmtId="180" fontId="10" fillId="2" borderId="4" xfId="0" applyNumberFormat="1" applyFont="1" applyFill="1" applyBorder="1" applyAlignment="1" applyProtection="1">
      <alignment horizontal="center"/>
      <protection locked="0"/>
    </xf>
    <xf numFmtId="49" fontId="14" fillId="0" borderId="0" xfId="0" applyNumberFormat="1" applyFont="1" applyFill="1" applyBorder="1" applyAlignment="1" applyProtection="1">
      <protection locked="0"/>
    </xf>
    <xf numFmtId="0" fontId="0" fillId="0" borderId="0" xfId="0" applyNumberFormat="1" applyFill="1" applyAlignment="1" applyProtection="1">
      <alignment horizontal="center"/>
      <protection locked="0"/>
    </xf>
    <xf numFmtId="181" fontId="10" fillId="2" borderId="4" xfId="228" applyNumberFormat="1" applyFont="1" applyFill="1" applyBorder="1" applyProtection="1">
      <protection locked="0"/>
    </xf>
    <xf numFmtId="180" fontId="10" fillId="3" borderId="4" xfId="228" applyNumberFormat="1" applyFont="1" applyFill="1" applyBorder="1" applyAlignment="1" applyProtection="1">
      <alignment horizontal="center"/>
      <protection locked="0"/>
    </xf>
    <xf numFmtId="182" fontId="32" fillId="0" borderId="7" xfId="0" applyNumberFormat="1" applyFont="1" applyFill="1" applyBorder="1" applyAlignment="1" applyProtection="1">
      <alignment horizontal="right" vertical="center" wrapText="1"/>
    </xf>
    <xf numFmtId="0" fontId="0" fillId="0" borderId="0" xfId="0" applyFill="1">
      <alignment vertical="center"/>
    </xf>
    <xf numFmtId="178" fontId="0" fillId="0" borderId="0" xfId="0" applyNumberFormat="1" applyFill="1" applyAlignment="1" applyProtection="1">
      <protection locked="0"/>
    </xf>
    <xf numFmtId="0" fontId="1" fillId="2" borderId="0" xfId="0" applyFont="1" applyFill="1" applyAlignment="1"/>
    <xf numFmtId="0" fontId="0" fillId="2" borderId="0" xfId="0" applyFill="1" applyAlignment="1"/>
    <xf numFmtId="182" fontId="0" fillId="2" borderId="0" xfId="0" applyNumberFormat="1" applyFill="1" applyAlignment="1">
      <alignment horizontal="right"/>
    </xf>
    <xf numFmtId="0" fontId="0" fillId="0" borderId="0" xfId="0" applyFill="1" applyAlignment="1"/>
    <xf numFmtId="0" fontId="3" fillId="2" borderId="0" xfId="0" applyNumberFormat="1" applyFont="1" applyFill="1" applyAlignment="1" applyProtection="1">
      <alignment horizontal="center" vertical="center"/>
    </xf>
    <xf numFmtId="0" fontId="4" fillId="2" borderId="0" xfId="0" applyNumberFormat="1" applyFont="1" applyFill="1" applyAlignment="1" applyProtection="1">
      <alignment horizontal="center" vertical="center"/>
    </xf>
    <xf numFmtId="182" fontId="4" fillId="2" borderId="0" xfId="0" applyNumberFormat="1" applyFont="1" applyFill="1" applyAlignment="1" applyProtection="1">
      <alignment horizontal="right" vertical="center"/>
    </xf>
    <xf numFmtId="0" fontId="4" fillId="0" borderId="0" xfId="0" applyNumberFormat="1" applyFont="1" applyFill="1" applyAlignment="1" applyProtection="1">
      <alignment horizontal="center" vertical="center"/>
    </xf>
    <xf numFmtId="0" fontId="20" fillId="2" borderId="0" xfId="0" applyFont="1" applyFill="1" applyAlignment="1">
      <alignment vertical="center"/>
    </xf>
    <xf numFmtId="182" fontId="20" fillId="2" borderId="0" xfId="0" applyNumberFormat="1" applyFont="1" applyFill="1" applyAlignment="1">
      <alignment horizontal="right" vertical="center"/>
    </xf>
    <xf numFmtId="0" fontId="20" fillId="2" borderId="0" xfId="0" applyFont="1" applyFill="1" applyAlignment="1">
      <alignment horizontal="right" vertical="center"/>
    </xf>
    <xf numFmtId="0" fontId="6" fillId="2" borderId="4" xfId="0" applyNumberFormat="1" applyFont="1" applyFill="1" applyBorder="1" applyAlignment="1" applyProtection="1">
      <alignment horizontal="center" vertical="center"/>
    </xf>
    <xf numFmtId="182" fontId="6" fillId="2"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0" fillId="2" borderId="4" xfId="0" applyFill="1" applyBorder="1" applyAlignment="1"/>
    <xf numFmtId="0" fontId="33" fillId="2" borderId="7" xfId="0" applyNumberFormat="1" applyFont="1" applyFill="1" applyBorder="1" applyAlignment="1" applyProtection="1">
      <alignment horizontal="center" vertical="center"/>
    </xf>
    <xf numFmtId="180" fontId="10" fillId="2" borderId="4" xfId="0" applyNumberFormat="1" applyFont="1" applyFill="1" applyBorder="1" applyAlignment="1" applyProtection="1">
      <alignment horizontal="right" vertical="center"/>
    </xf>
    <xf numFmtId="180" fontId="10" fillId="0" borderId="4" xfId="0" applyNumberFormat="1" applyFont="1" applyFill="1" applyBorder="1" applyAlignment="1" applyProtection="1">
      <alignment horizontal="right" vertical="center"/>
    </xf>
    <xf numFmtId="179" fontId="10" fillId="2" borderId="2" xfId="0" applyNumberFormat="1" applyFont="1" applyFill="1" applyBorder="1" applyAlignment="1" applyProtection="1">
      <alignment horizontal="right" vertical="center"/>
    </xf>
    <xf numFmtId="180" fontId="0" fillId="2" borderId="4" xfId="0" applyNumberFormat="1" applyFill="1" applyBorder="1" applyAlignment="1">
      <alignment horizontal="right"/>
    </xf>
    <xf numFmtId="0" fontId="34" fillId="2" borderId="7" xfId="0" applyNumberFormat="1" applyFont="1" applyFill="1" applyBorder="1" applyAlignment="1" applyProtection="1">
      <alignment vertical="center"/>
    </xf>
    <xf numFmtId="180" fontId="6" fillId="2" borderId="4" xfId="0" applyNumberFormat="1" applyFont="1" applyFill="1" applyBorder="1" applyAlignment="1" applyProtection="1">
      <alignment horizontal="right" vertical="center"/>
    </xf>
    <xf numFmtId="4" fontId="20" fillId="6" borderId="15" xfId="0" applyNumberFormat="1" applyFont="1" applyFill="1" applyBorder="1" applyAlignment="1" applyProtection="1">
      <alignment horizontal="right" vertical="center"/>
    </xf>
    <xf numFmtId="4" fontId="20" fillId="6" borderId="15" xfId="220" applyNumberFormat="1" applyFont="1" applyFill="1" applyBorder="1" applyAlignment="1" applyProtection="1">
      <alignment horizontal="right" vertical="center"/>
    </xf>
    <xf numFmtId="182" fontId="10" fillId="2" borderId="4" xfId="0" applyNumberFormat="1" applyFont="1" applyFill="1" applyBorder="1" applyAlignment="1" applyProtection="1">
      <alignment horizontal="right" vertical="center"/>
    </xf>
    <xf numFmtId="179" fontId="10" fillId="2" borderId="4" xfId="0" applyNumberFormat="1" applyFont="1" applyFill="1" applyBorder="1" applyAlignment="1" applyProtection="1">
      <alignment horizontal="right" vertical="center"/>
    </xf>
    <xf numFmtId="0" fontId="35" fillId="0" borderId="0" xfId="0" applyFont="1" applyFill="1">
      <alignment vertical="center"/>
    </xf>
    <xf numFmtId="0" fontId="14" fillId="0" borderId="0" xfId="0" applyFont="1" applyFill="1" applyAlignment="1">
      <alignment horizontal="center" vertical="center"/>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4" xfId="0" applyFont="1" applyFill="1" applyBorder="1" applyAlignment="1">
      <alignment vertical="center"/>
    </xf>
    <xf numFmtId="0" fontId="27" fillId="0" borderId="4" xfId="0" applyFont="1" applyFill="1" applyBorder="1" applyAlignment="1">
      <alignment horizontal="left" vertical="center" indent="1"/>
    </xf>
    <xf numFmtId="0" fontId="36" fillId="0" borderId="4" xfId="0" applyFont="1" applyFill="1" applyBorder="1" applyAlignment="1">
      <alignment horizontal="center" vertical="center"/>
    </xf>
    <xf numFmtId="176" fontId="15" fillId="0" borderId="4" xfId="0" applyNumberFormat="1" applyFont="1" applyFill="1" applyBorder="1">
      <alignment vertical="center"/>
    </xf>
    <xf numFmtId="3" fontId="20" fillId="0" borderId="4" xfId="0" applyNumberFormat="1" applyFont="1" applyFill="1" applyBorder="1" applyAlignment="1" applyProtection="1">
      <alignment horizontal="right" vertical="center"/>
    </xf>
    <xf numFmtId="0" fontId="14" fillId="0" borderId="4" xfId="0" applyFont="1" applyFill="1" applyBorder="1">
      <alignment vertical="center"/>
    </xf>
    <xf numFmtId="0" fontId="37" fillId="0" borderId="0" xfId="0" applyFont="1" applyAlignment="1">
      <alignment horizontal="center" vertical="center"/>
    </xf>
    <xf numFmtId="0" fontId="21" fillId="0" borderId="0" xfId="0" applyFont="1">
      <alignment vertical="center"/>
    </xf>
    <xf numFmtId="0" fontId="15" fillId="0" borderId="4" xfId="0" applyFont="1" applyFill="1" applyBorder="1" applyAlignment="1">
      <alignment horizontal="center" vertical="center" wrapText="1"/>
    </xf>
    <xf numFmtId="180" fontId="21" fillId="0" borderId="4" xfId="0" applyNumberFormat="1" applyFont="1" applyBorder="1">
      <alignment vertical="center"/>
    </xf>
    <xf numFmtId="180" fontId="21" fillId="0" borderId="4" xfId="0" applyNumberFormat="1" applyFont="1" applyFill="1" applyBorder="1" applyAlignment="1">
      <alignment vertical="center"/>
    </xf>
    <xf numFmtId="3" fontId="20" fillId="8" borderId="15" xfId="0" applyNumberFormat="1" applyFont="1" applyFill="1" applyBorder="1" applyAlignment="1" applyProtection="1">
      <alignment horizontal="right" vertical="center"/>
    </xf>
    <xf numFmtId="3" fontId="20" fillId="6" borderId="15" xfId="0" applyNumberFormat="1" applyFont="1" applyFill="1" applyBorder="1" applyAlignment="1" applyProtection="1">
      <alignment horizontal="right" vertical="center"/>
    </xf>
    <xf numFmtId="180" fontId="15" fillId="3" borderId="4" xfId="0" applyNumberFormat="1" applyFont="1" applyFill="1" applyBorder="1">
      <alignment vertical="center"/>
    </xf>
    <xf numFmtId="180" fontId="21" fillId="0" borderId="4" xfId="0" applyNumberFormat="1" applyFont="1" applyFill="1" applyBorder="1">
      <alignment vertical="center"/>
    </xf>
    <xf numFmtId="3" fontId="20" fillId="0" borderId="15" xfId="0" applyNumberFormat="1" applyFont="1" applyFill="1" applyBorder="1" applyAlignment="1" applyProtection="1">
      <alignment horizontal="right" vertical="center"/>
    </xf>
    <xf numFmtId="180" fontId="0" fillId="0" borderId="0" xfId="0" applyNumberFormat="1">
      <alignment vertical="center"/>
    </xf>
    <xf numFmtId="0" fontId="3"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38" fillId="2" borderId="0" xfId="0" applyFont="1" applyFill="1">
      <alignment vertical="center"/>
    </xf>
    <xf numFmtId="0" fontId="14" fillId="2" borderId="0" xfId="0" applyFont="1" applyFill="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38" fillId="2" borderId="0" xfId="0" applyFont="1" applyFill="1" applyAlignment="1">
      <alignment horizontal="center" vertical="center"/>
    </xf>
    <xf numFmtId="0" fontId="0" fillId="0" borderId="0" xfId="0" applyAlignment="1">
      <alignment horizontal="center" vertical="center"/>
    </xf>
    <xf numFmtId="0" fontId="14" fillId="2" borderId="0" xfId="0" applyFont="1" applyFill="1" applyAlignment="1">
      <alignment horizontal="center" vertical="center"/>
    </xf>
    <xf numFmtId="0" fontId="15" fillId="0" borderId="0" xfId="0" applyFont="1">
      <alignment vertical="center"/>
    </xf>
    <xf numFmtId="0" fontId="39" fillId="2" borderId="0" xfId="0" applyFont="1" applyFill="1">
      <alignment vertical="center"/>
    </xf>
    <xf numFmtId="0" fontId="15" fillId="2" borderId="0" xfId="0" applyFont="1" applyFill="1">
      <alignment vertical="center"/>
    </xf>
    <xf numFmtId="0" fontId="15" fillId="0" borderId="4" xfId="0" applyFont="1" applyBorder="1" applyAlignment="1">
      <alignment horizontal="center" vertical="center"/>
    </xf>
    <xf numFmtId="0" fontId="15" fillId="2" borderId="4" xfId="0" applyFont="1" applyFill="1" applyBorder="1" applyAlignment="1">
      <alignment horizontal="center" vertical="center"/>
    </xf>
    <xf numFmtId="0" fontId="36" fillId="2" borderId="4" xfId="0" applyFont="1" applyFill="1" applyBorder="1" applyAlignment="1">
      <alignment horizontal="center" vertical="center"/>
    </xf>
    <xf numFmtId="180" fontId="15" fillId="0" borderId="4" xfId="0" applyNumberFormat="1" applyFont="1" applyBorder="1">
      <alignment vertical="center"/>
    </xf>
    <xf numFmtId="180" fontId="15" fillId="2" borderId="4" xfId="0" applyNumberFormat="1" applyFont="1" applyFill="1" applyBorder="1">
      <alignment vertical="center"/>
    </xf>
    <xf numFmtId="0" fontId="16" fillId="0" borderId="4" xfId="0" applyFont="1" applyBorder="1" applyAlignment="1">
      <alignment horizontal="center" vertical="center"/>
    </xf>
    <xf numFmtId="0" fontId="17" fillId="0" borderId="4" xfId="0" applyFont="1" applyBorder="1">
      <alignment vertical="center"/>
    </xf>
    <xf numFmtId="0" fontId="40" fillId="0" borderId="4" xfId="0" applyFont="1" applyBorder="1" applyAlignment="1">
      <alignment horizontal="left" vertical="center" indent="1"/>
    </xf>
    <xf numFmtId="0" fontId="18" fillId="0" borderId="4" xfId="0" applyFont="1" applyBorder="1" applyAlignment="1">
      <alignment horizontal="left" vertical="center" indent="2"/>
    </xf>
    <xf numFmtId="3" fontId="15" fillId="2" borderId="4" xfId="0" applyNumberFormat="1" applyFont="1" applyFill="1" applyBorder="1">
      <alignment vertical="center"/>
    </xf>
    <xf numFmtId="3" fontId="41" fillId="2" borderId="4" xfId="0" applyNumberFormat="1" applyFont="1" applyFill="1" applyBorder="1" applyAlignment="1" applyProtection="1">
      <alignment horizontal="right" vertical="center"/>
      <protection hidden="1"/>
    </xf>
    <xf numFmtId="0" fontId="27" fillId="0" borderId="4" xfId="0" applyFont="1" applyFill="1" applyBorder="1" applyAlignment="1">
      <alignment horizontal="left" vertical="center" indent="2"/>
    </xf>
    <xf numFmtId="180" fontId="15" fillId="2" borderId="4" xfId="0" applyNumberFormat="1" applyFont="1" applyFill="1" applyBorder="1" applyAlignment="1">
      <alignment horizontal="right" vertical="center"/>
    </xf>
    <xf numFmtId="0" fontId="18" fillId="0" borderId="4" xfId="0" applyFont="1" applyFill="1" applyBorder="1" applyAlignment="1">
      <alignment horizontal="left" vertical="center" indent="2"/>
    </xf>
    <xf numFmtId="3" fontId="41" fillId="0" borderId="4" xfId="0" applyNumberFormat="1" applyFont="1" applyFill="1" applyBorder="1" applyAlignment="1" applyProtection="1">
      <alignment horizontal="right" vertical="center"/>
      <protection hidden="1"/>
    </xf>
    <xf numFmtId="0" fontId="36" fillId="0" borderId="4" xfId="0" applyFont="1" applyBorder="1" applyAlignment="1">
      <alignment horizontal="center" vertical="center"/>
    </xf>
    <xf numFmtId="179" fontId="15" fillId="2" borderId="4" xfId="0" applyNumberFormat="1" applyFont="1" applyFill="1" applyBorder="1">
      <alignment vertical="center"/>
    </xf>
    <xf numFmtId="179" fontId="15" fillId="0" borderId="4" xfId="0" applyNumberFormat="1" applyFont="1" applyBorder="1">
      <alignment vertical="center"/>
    </xf>
    <xf numFmtId="179" fontId="15" fillId="0" borderId="4" xfId="0" applyNumberFormat="1" applyFont="1" applyFill="1" applyBorder="1">
      <alignment vertical="center"/>
    </xf>
    <xf numFmtId="3" fontId="20" fillId="9" borderId="15" xfId="0" applyNumberFormat="1" applyFont="1" applyFill="1" applyBorder="1" applyAlignment="1" applyProtection="1">
      <alignment horizontal="right" vertical="center"/>
    </xf>
    <xf numFmtId="3" fontId="20" fillId="7" borderId="15" xfId="0" applyNumberFormat="1" applyFont="1" applyFill="1" applyBorder="1" applyAlignment="1" applyProtection="1">
      <alignment horizontal="right" vertical="center"/>
    </xf>
    <xf numFmtId="49" fontId="42" fillId="0" borderId="0" xfId="0" applyNumberFormat="1" applyFont="1" applyFill="1" applyAlignment="1" applyProtection="1">
      <alignment horizontal="center"/>
      <protection locked="0"/>
    </xf>
    <xf numFmtId="49" fontId="43" fillId="0" borderId="0" xfId="0" applyNumberFormat="1" applyFont="1" applyFill="1" applyAlignment="1" applyProtection="1">
      <alignment horizontal="centerContinuous"/>
      <protection locked="0"/>
    </xf>
    <xf numFmtId="49" fontId="0" fillId="0" borderId="0" xfId="0" applyNumberFormat="1" applyFill="1" applyAlignment="1" applyProtection="1">
      <alignment horizontal="centerContinuous"/>
      <protection locked="0"/>
    </xf>
    <xf numFmtId="49" fontId="44" fillId="0" borderId="0" xfId="0" applyNumberFormat="1" applyFont="1" applyFill="1" applyAlignment="1" applyProtection="1">
      <alignment horizontal="centerContinuous"/>
      <protection locked="0"/>
    </xf>
    <xf numFmtId="49" fontId="45" fillId="0" borderId="0" xfId="0" applyNumberFormat="1" applyFont="1" applyFill="1" applyAlignment="1" applyProtection="1">
      <alignment horizontal="center"/>
      <protection locked="0"/>
    </xf>
    <xf numFmtId="49" fontId="46" fillId="0" borderId="0" xfId="0" applyNumberFormat="1" applyFont="1" applyFill="1" applyAlignment="1" applyProtection="1">
      <alignment horizontal="centerContinuous"/>
      <protection locked="0"/>
    </xf>
    <xf numFmtId="49" fontId="5" fillId="0" borderId="0" xfId="0" applyNumberFormat="1" applyFont="1" applyFill="1" applyAlignment="1" applyProtection="1">
      <alignment horizontal="centerContinuous"/>
      <protection locked="0"/>
    </xf>
    <xf numFmtId="49" fontId="47" fillId="0" borderId="0" xfId="0" applyNumberFormat="1" applyFont="1" applyFill="1" applyAlignment="1" applyProtection="1">
      <alignment horizontal="center"/>
      <protection locked="0"/>
    </xf>
  </cellXfs>
  <cellStyles count="304">
    <cellStyle name="常规" xfId="0" builtinId="0"/>
    <cellStyle name="货币[0]" xfId="1" builtinId="7"/>
    <cellStyle name="链接单元格 3 2" xfId="2"/>
    <cellStyle name="20% - 强调文字颜色 1 2" xfId="3"/>
    <cellStyle name="20% - 强调文字颜色 3" xfId="4" builtinId="38"/>
    <cellStyle name="输出 3" xfId="5"/>
    <cellStyle name="输入" xfId="6" builtinId="20"/>
    <cellStyle name="强调文字颜色 2 3 2" xfId="7"/>
    <cellStyle name="货币" xfId="8" builtinId="4"/>
    <cellStyle name="千位分隔[0]" xfId="9" builtinId="6"/>
    <cellStyle name="40% - 强调文字颜色 3" xfId="10" builtinId="39"/>
    <cellStyle name="计算 2" xfId="11"/>
    <cellStyle name="千位分隔" xfId="12" builtinId="3"/>
    <cellStyle name="差_2019年1月王家镇经济分类支出月报" xfId="13"/>
    <cellStyle name="差" xfId="14" builtinId="27"/>
    <cellStyle name="20% - 强调文字颜色 3 2 2" xfId="15"/>
    <cellStyle name="超链接" xfId="16" builtinId="8"/>
    <cellStyle name="60% - 强调文字颜色 6 3 2" xfId="17"/>
    <cellStyle name="60% - 强调文字颜色 3" xfId="18" builtinId="40"/>
    <cellStyle name="20% - 强调文字颜色 2 3 2" xfId="19"/>
    <cellStyle name="百分比" xfId="20" builtinId="5"/>
    <cellStyle name="20% - 强调文字颜色 2 2 2" xfId="21"/>
    <cellStyle name="已访问的超链接" xfId="22" builtinId="9"/>
    <cellStyle name="注释" xfId="23" builtinId="10"/>
    <cellStyle name="常规 6" xfId="24"/>
    <cellStyle name="60% - 强调文字颜色 2 3" xfId="25"/>
    <cellStyle name="标题 4" xfId="26" builtinId="19"/>
    <cellStyle name="解释性文本 2 2" xfId="27"/>
    <cellStyle name="60% - 强调文字颜色 2" xfId="28" builtinId="36"/>
    <cellStyle name="警告文本" xfId="29" builtinId="11"/>
    <cellStyle name="标题" xfId="30" builtinId="15"/>
    <cellStyle name="强调文字颜色 1 2 3" xfId="31"/>
    <cellStyle name="60% - 强调文字颜色 2 2 2" xfId="32"/>
    <cellStyle name="解释性文本" xfId="33" builtinId="53"/>
    <cellStyle name="标题 1" xfId="34" builtinId="16"/>
    <cellStyle name="标题 2" xfId="35" builtinId="17"/>
    <cellStyle name="60% - 强调文字颜色 1" xfId="36" builtinId="32"/>
    <cellStyle name="好_YB12大营" xfId="37"/>
    <cellStyle name="标题 3" xfId="38" builtinId="18"/>
    <cellStyle name="60% - 强调文字颜色 4" xfId="39" builtinId="44"/>
    <cellStyle name="输出" xfId="40" builtinId="21"/>
    <cellStyle name="计算" xfId="41" builtinId="22"/>
    <cellStyle name="计算 3 2" xfId="42"/>
    <cellStyle name="40% - 强调文字颜色 4 2" xfId="43"/>
    <cellStyle name="检查单元格" xfId="44" builtinId="23"/>
    <cellStyle name="20% - 强调文字颜色 6" xfId="45" builtinId="50"/>
    <cellStyle name="强调文字颜色 2" xfId="46" builtinId="33"/>
    <cellStyle name="链接单元格" xfId="47" builtinId="24"/>
    <cellStyle name="60% - 强调文字颜色 4 2 3" xfId="48"/>
    <cellStyle name="汇总" xfId="49" builtinId="25"/>
    <cellStyle name="好" xfId="50" builtinId="26"/>
    <cellStyle name="20% - 强调文字颜色 3 3" xfId="51"/>
    <cellStyle name="适中" xfId="52" builtinId="28"/>
    <cellStyle name="20% - 强调文字颜色 5" xfId="53" builtinId="46"/>
    <cellStyle name="千位分隔 6 2" xfId="54"/>
    <cellStyle name="强调文字颜色 1" xfId="55" builtinId="29"/>
    <cellStyle name="链接单元格 3" xfId="56"/>
    <cellStyle name="20% - 强调文字颜色 1" xfId="57" builtinId="30"/>
    <cellStyle name="40% - 强调文字颜色 1" xfId="58" builtinId="31"/>
    <cellStyle name="输出 2" xfId="59"/>
    <cellStyle name="20% - 强调文字颜色 2" xfId="60" builtinId="34"/>
    <cellStyle name="40% - 强调文字颜色 2" xfId="61" builtinId="35"/>
    <cellStyle name="强调文字颜色 3" xfId="62" builtinId="37"/>
    <cellStyle name="强调文字颜色 4" xfId="63" builtinId="41"/>
    <cellStyle name="20% - 强调文字颜色 4" xfId="64" builtinId="42"/>
    <cellStyle name="计算 3" xfId="65"/>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适中 2" xfId="71"/>
    <cellStyle name="20% - 强调文字颜色 3 3 2" xfId="72"/>
    <cellStyle name="40% - 强调文字颜色 6" xfId="73" builtinId="51"/>
    <cellStyle name="60% - 强调文字颜色 6" xfId="74" builtinId="52"/>
    <cellStyle name="20% - 强调文字颜色 3 2 3" xfId="75"/>
    <cellStyle name="输出 2 3" xfId="76"/>
    <cellStyle name="20% - 强调文字颜色 2 3" xfId="77"/>
    <cellStyle name="40% - 强调文字颜色 2 2" xfId="78"/>
    <cellStyle name="20% - 强调文字颜色 1 2 3" xfId="79"/>
    <cellStyle name="20% - 强调文字颜色 1 3" xfId="80"/>
    <cellStyle name="输出 3 2" xfId="81"/>
    <cellStyle name="20% - 强调文字颜色 3 2" xfId="82"/>
    <cellStyle name="20% - 强调文字颜色 1 2 2" xfId="83"/>
    <cellStyle name="常规 3" xfId="84"/>
    <cellStyle name="20% - 强调文字颜色 4 2" xfId="85"/>
    <cellStyle name="20% - 强调文字颜色 1 3 2" xfId="86"/>
    <cellStyle name="输出 2 2" xfId="87"/>
    <cellStyle name="20% - 强调文字颜色 2 2" xfId="88"/>
    <cellStyle name="20% - 强调文字颜色 2 2 3" xfId="89"/>
    <cellStyle name="常规 3 2" xfId="90"/>
    <cellStyle name="20% - 强调文字颜色 4 2 2" xfId="91"/>
    <cellStyle name="常规 3 3" xfId="92"/>
    <cellStyle name="20% - 强调文字颜色 4 2 3" xfId="93"/>
    <cellStyle name="常规 4" xfId="94"/>
    <cellStyle name="20% - 强调文字颜色 4 3" xfId="95"/>
    <cellStyle name="常规 4 2" xfId="96"/>
    <cellStyle name="20% - 强调文字颜色 4 3 2" xfId="97"/>
    <cellStyle name="20% - 强调文字颜色 5 2" xfId="98"/>
    <cellStyle name="20% - 强调文字颜色 5 2 2" xfId="99"/>
    <cellStyle name="20% - 强调文字颜色 5 3" xfId="100"/>
    <cellStyle name="20% - 强调文字颜色 5 3 2" xfId="101"/>
    <cellStyle name="20% - 强调文字颜色 6 2" xfId="102"/>
    <cellStyle name="20% - 强调文字颜色 6 2 2" xfId="103"/>
    <cellStyle name="20% - 强调文字颜色 6 3" xfId="104"/>
    <cellStyle name="20% - 强调文字颜色 6 3 2" xfId="105"/>
    <cellStyle name="40% - 强调文字颜色 1 2" xfId="106"/>
    <cellStyle name="差_YB22光明山" xfId="107"/>
    <cellStyle name="40% - 强调文字颜色 1 2 2" xfId="108"/>
    <cellStyle name="40% - 强调文字颜色 1 2 3" xfId="109"/>
    <cellStyle name="40% - 强调文字颜色 1 3" xfId="110"/>
    <cellStyle name="差_YB14仙人洞镇" xfId="111"/>
    <cellStyle name="40% - 强调文字颜色 2 2 2" xfId="112"/>
    <cellStyle name="40% - 强调文字颜色 2 3" xfId="113"/>
    <cellStyle name="计算 2 2" xfId="114"/>
    <cellStyle name="40% - 强调文字颜色 3 2" xfId="115"/>
    <cellStyle name="40% - 强调文字颜色 3 2 2" xfId="116"/>
    <cellStyle name="好_YB25王家" xfId="117"/>
    <cellStyle name="40% - 强调文字颜色 3 2 3" xfId="118"/>
    <cellStyle name="计算 2 3" xfId="119"/>
    <cellStyle name="40% - 强调文字颜色 3 3" xfId="120"/>
    <cellStyle name="千位分隔 5" xfId="121"/>
    <cellStyle name="检查单元格 2" xfId="122"/>
    <cellStyle name="汇总 2 3" xfId="123"/>
    <cellStyle name="40% - 强调文字颜色 4 2 2" xfId="124"/>
    <cellStyle name="千位分隔 6" xfId="125"/>
    <cellStyle name="检查单元格 3" xfId="126"/>
    <cellStyle name="40% - 强调文字颜色 4 2 3" xfId="127"/>
    <cellStyle name="40% - 强调文字颜色 4 3" xfId="128"/>
    <cellStyle name="40% - 强调文字颜色 5 2" xfId="129"/>
    <cellStyle name="60% - 强调文字颜色 4 3" xfId="130"/>
    <cellStyle name="40% - 强调文字颜色 5 2 2" xfId="131"/>
    <cellStyle name="40% - 强调文字颜色 5 3" xfId="132"/>
    <cellStyle name="适中 2 2" xfId="133"/>
    <cellStyle name="40% - 强调文字颜色 6 2" xfId="134"/>
    <cellStyle name="40% - 强调文字颜色 6 2 2" xfId="135"/>
    <cellStyle name="40% - 强调文字颜色 6 2 3" xfId="136"/>
    <cellStyle name="强调文字颜色 3 2 2" xfId="137"/>
    <cellStyle name="好_YB14仙人洞镇" xfId="138"/>
    <cellStyle name="40% - 强调文字颜色 6 3" xfId="139"/>
    <cellStyle name="60% - 强调文字颜色 1 2" xfId="140"/>
    <cellStyle name="差_2019年1月兰店乡经济分类支出月报" xfId="141"/>
    <cellStyle name="60% - 强调文字颜色 1 2 2" xfId="142"/>
    <cellStyle name="60% - 强调文字颜色 1 2 3" xfId="143"/>
    <cellStyle name="60% - 强调文字颜色 1 3" xfId="144"/>
    <cellStyle name="千位分隔 2 3" xfId="145"/>
    <cellStyle name="60% - 强调文字颜色 1 3 2" xfId="146"/>
    <cellStyle name="好_2019年1月徐岭镇经济分类支出月报" xfId="147"/>
    <cellStyle name="常规 5" xfId="148"/>
    <cellStyle name="60% - 强调文字颜色 2 2" xfId="149"/>
    <cellStyle name="60% - 强调文字颜色 2 2 3" xfId="150"/>
    <cellStyle name="注释 2" xfId="151"/>
    <cellStyle name="60% - 强调文字颜色 2 3 2" xfId="152"/>
    <cellStyle name="60% - 强调文字颜色 3 2" xfId="153"/>
    <cellStyle name="强调文字颜色 2 2 3" xfId="154"/>
    <cellStyle name="60% - 强调文字颜色 3 2 2" xfId="155"/>
    <cellStyle name="60% - 强调文字颜色 3 2 3" xfId="156"/>
    <cellStyle name="60% - 强调文字颜色 3 3" xfId="157"/>
    <cellStyle name="60% - 强调文字颜色 3 3 2" xfId="158"/>
    <cellStyle name="60% - 强调文字颜色 4 2" xfId="159"/>
    <cellStyle name="常规_2011年支出预算-县区汇总数 2" xfId="160"/>
    <cellStyle name="强调文字颜色 3 2 3" xfId="161"/>
    <cellStyle name="60% - 强调文字颜色 4 2 2" xfId="162"/>
    <cellStyle name="60% - 强调文字颜色 4 3 2" xfId="163"/>
    <cellStyle name="60% - 强调文字颜色 5 2" xfId="164"/>
    <cellStyle name="强调文字颜色 4 2 3" xfId="165"/>
    <cellStyle name="60% - 强调文字颜色 5 2 2" xfId="166"/>
    <cellStyle name="60% - 强调文字颜色 5 2 3" xfId="167"/>
    <cellStyle name="60% - 强调文字颜色 5 3" xfId="168"/>
    <cellStyle name="60% - 强调文字颜色 5 3 2" xfId="169"/>
    <cellStyle name="60% - 强调文字颜色 6 2" xfId="170"/>
    <cellStyle name="强调文字颜色 5 2 3" xfId="171"/>
    <cellStyle name="60% - 强调文字颜色 6 2 2" xfId="172"/>
    <cellStyle name="差_YB25王家" xfId="173"/>
    <cellStyle name="60% - 强调文字颜色 6 2 3" xfId="174"/>
    <cellStyle name="60% - 强调文字颜色 6 3" xfId="175"/>
    <cellStyle name="标题 1 2" xfId="176"/>
    <cellStyle name="标题 1 2 2" xfId="177"/>
    <cellStyle name="标题 1 2 3" xfId="178"/>
    <cellStyle name="差_YB04兰店" xfId="179"/>
    <cellStyle name="标题 1 3" xfId="180"/>
    <cellStyle name="标题 2 2" xfId="181"/>
    <cellStyle name="标题 2 2 2" xfId="182"/>
    <cellStyle name="标题 2 2 3" xfId="183"/>
    <cellStyle name="标题 2 3" xfId="184"/>
    <cellStyle name="标题 3 2" xfId="185"/>
    <cellStyle name="标题 3 2 2" xfId="186"/>
    <cellStyle name="标题 3 2 3" xfId="187"/>
    <cellStyle name="标题 3 3" xfId="188"/>
    <cellStyle name="样式 1" xfId="189"/>
    <cellStyle name="标题 3 3 2" xfId="190"/>
    <cellStyle name="千位分隔 3" xfId="191"/>
    <cellStyle name="标题 4 2" xfId="192"/>
    <cellStyle name="千位分隔 3 2" xfId="193"/>
    <cellStyle name="标题 4 2 2" xfId="194"/>
    <cellStyle name="千位分隔 3 3" xfId="195"/>
    <cellStyle name="标题 4 2 3" xfId="196"/>
    <cellStyle name="千位分隔 4" xfId="197"/>
    <cellStyle name="汇总 2 2" xfId="198"/>
    <cellStyle name="标题 4 3" xfId="199"/>
    <cellStyle name="标题 5" xfId="200"/>
    <cellStyle name="标题 5 2" xfId="201"/>
    <cellStyle name="标题 5 3" xfId="202"/>
    <cellStyle name="标题 6" xfId="203"/>
    <cellStyle name="差 2" xfId="204"/>
    <cellStyle name="差 2 2" xfId="205"/>
    <cellStyle name="差 3" xfId="206"/>
    <cellStyle name="好_2019年1月石城乡经济分类支出月报" xfId="207"/>
    <cellStyle name="差 3 2" xfId="208"/>
    <cellStyle name="常规 2 7" xfId="209"/>
    <cellStyle name="差_2019年1月大营镇经济分类支出月报" xfId="210"/>
    <cellStyle name="差_2019年1月光明山镇经济分类支出月报" xfId="211"/>
    <cellStyle name="差_2019年1月石城乡经济分类支出月报" xfId="212"/>
    <cellStyle name="差_2019年1月太平岭乡经济分类支出月报" xfId="213"/>
    <cellStyle name="差_2019年1月仙人洞镇经济分类支出月报" xfId="214"/>
    <cellStyle name="差_2019年1月徐岭镇经济分类支出月报" xfId="215"/>
    <cellStyle name="差_YB06徐岭" xfId="216"/>
    <cellStyle name="差_YB12大营" xfId="217"/>
    <cellStyle name="差_YB15太平岭" xfId="218"/>
    <cellStyle name="差_YB24石城" xfId="219"/>
    <cellStyle name="常规 10" xfId="220"/>
    <cellStyle name="常规 11" xfId="221"/>
    <cellStyle name="常规 12" xfId="222"/>
    <cellStyle name="适中 3 2" xfId="223"/>
    <cellStyle name="常规 13" xfId="224"/>
    <cellStyle name="常规 17" xfId="225"/>
    <cellStyle name="常规 19" xfId="226"/>
    <cellStyle name="常规 2" xfId="227"/>
    <cellStyle name="常规 2 2" xfId="228"/>
    <cellStyle name="常规 2 2 2" xfId="229"/>
    <cellStyle name="常规 2 2 3" xfId="230"/>
    <cellStyle name="输入 3 2" xfId="231"/>
    <cellStyle name="常规 2 3" xfId="232"/>
    <cellStyle name="常规 2 4" xfId="233"/>
    <cellStyle name="强调文字颜色 4 2" xfId="234"/>
    <cellStyle name="常规 2 5" xfId="235"/>
    <cellStyle name="强调文字颜色 4 3" xfId="236"/>
    <cellStyle name="常规 2 6" xfId="237"/>
    <cellStyle name="常规 25" xfId="238"/>
    <cellStyle name="常规 3 4" xfId="239"/>
    <cellStyle name="好_YB15太平岭" xfId="240"/>
    <cellStyle name="常规 4 3" xfId="241"/>
    <cellStyle name="常规 69" xfId="242"/>
    <cellStyle name="常规 7" xfId="243"/>
    <cellStyle name="警告文本 3 2" xfId="244"/>
    <cellStyle name="常规 8" xfId="245"/>
    <cellStyle name="常规 9" xfId="246"/>
    <cellStyle name="好 2" xfId="247"/>
    <cellStyle name="好 2 2" xfId="248"/>
    <cellStyle name="好 3" xfId="249"/>
    <cellStyle name="好_2019年1月大营镇经济分类支出月报" xfId="250"/>
    <cellStyle name="好_2019年1月光明山镇经济分类支出月报" xfId="251"/>
    <cellStyle name="好_2019年1月兰店乡经济分类支出月报" xfId="252"/>
    <cellStyle name="好_2019年1月太平岭乡经济分类支出月报" xfId="253"/>
    <cellStyle name="链接单元格 2" xfId="254"/>
    <cellStyle name="好_2019年1月王家镇经济分类支出月报" xfId="255"/>
    <cellStyle name="常规 100 2 2" xfId="256"/>
    <cellStyle name="强调文字颜色 1 3" xfId="257"/>
    <cellStyle name="好_2019年1月仙人洞镇经济分类支出月报" xfId="258"/>
    <cellStyle name="好_YB04兰店" xfId="259"/>
    <cellStyle name="警告文本 3" xfId="260"/>
    <cellStyle name="好_YB06徐岭" xfId="261"/>
    <cellStyle name="好_YB22光明山" xfId="262"/>
    <cellStyle name="好_YB24石城" xfId="263"/>
    <cellStyle name="汇总 2" xfId="264"/>
    <cellStyle name="汇总 3" xfId="265"/>
    <cellStyle name="检查单元格 2 2" xfId="266"/>
    <cellStyle name="检查单元格 2 3" xfId="267"/>
    <cellStyle name="解释性文本 2" xfId="268"/>
    <cellStyle name="解释性文本 3" xfId="269"/>
    <cellStyle name="解释性文本 3 2" xfId="270"/>
    <cellStyle name="警告文本 2" xfId="271"/>
    <cellStyle name="警告文本 2 2" xfId="272"/>
    <cellStyle name="链接单元格 2 2" xfId="273"/>
    <cellStyle name="千位分隔 2" xfId="274"/>
    <cellStyle name="千位分隔 2 2" xfId="275"/>
    <cellStyle name="千位分隔 3 4" xfId="276"/>
    <cellStyle name="千位分隔 7" xfId="277"/>
    <cellStyle name="强调文字颜色 1 2" xfId="278"/>
    <cellStyle name="强调文字颜色 1 2 2" xfId="279"/>
    <cellStyle name="强调文字颜色 1 3 2" xfId="280"/>
    <cellStyle name="强调文字颜色 2 2" xfId="281"/>
    <cellStyle name="强调文字颜色 2 2 2" xfId="282"/>
    <cellStyle name="强调文字颜色 2 3" xfId="283"/>
    <cellStyle name="强调文字颜色 3 2" xfId="284"/>
    <cellStyle name="强调文字颜色 3 3" xfId="285"/>
    <cellStyle name="强调文字颜色 3 3 2" xfId="286"/>
    <cellStyle name="强调文字颜色 4 2 2" xfId="287"/>
    <cellStyle name="强调文字颜色 4 3 2" xfId="288"/>
    <cellStyle name="强调文字颜色 5 2" xfId="289"/>
    <cellStyle name="强调文字颜色 5 2 2" xfId="290"/>
    <cellStyle name="强调文字颜色 5 3" xfId="291"/>
    <cellStyle name="强调文字颜色 5 3 2" xfId="292"/>
    <cellStyle name="强调文字颜色 6 2" xfId="293"/>
    <cellStyle name="常规 100 2" xfId="294"/>
    <cellStyle name="强调文字颜色 6 2 2" xfId="295"/>
    <cellStyle name="强调文字颜色 6 2 3" xfId="296"/>
    <cellStyle name="强调文字颜色 6 3" xfId="297"/>
    <cellStyle name="强调文字颜色 6 3 2" xfId="298"/>
    <cellStyle name="适中 3" xfId="299"/>
    <cellStyle name="输入 2" xfId="300"/>
    <cellStyle name="输入 2 2" xfId="301"/>
    <cellStyle name="输入 3" xfId="302"/>
    <cellStyle name="注释 3" xfId="303"/>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0"/>
  <sheetViews>
    <sheetView workbookViewId="0">
      <selection activeCell="M16" sqref="M16"/>
    </sheetView>
  </sheetViews>
  <sheetFormatPr defaultColWidth="9" defaultRowHeight="13.5"/>
  <cols>
    <col min="1" max="16384" width="9" style="4"/>
  </cols>
  <sheetData>
    <row r="2" ht="15" customHeight="1"/>
    <row r="3" ht="15" customHeight="1"/>
    <row r="12" ht="56.25" spans="1:17">
      <c r="A12" s="244" t="s">
        <v>0</v>
      </c>
      <c r="B12" s="244"/>
      <c r="C12" s="244"/>
      <c r="D12" s="244"/>
      <c r="E12" s="244"/>
      <c r="F12" s="244"/>
      <c r="G12" s="244"/>
      <c r="H12" s="244"/>
      <c r="I12" s="244"/>
      <c r="J12" s="244"/>
      <c r="K12" s="244"/>
      <c r="L12" s="244"/>
      <c r="M12" s="244"/>
      <c r="N12" s="244"/>
      <c r="O12" s="244"/>
      <c r="P12" s="244"/>
      <c r="Q12" s="244"/>
    </row>
    <row r="13" ht="19" customHeight="1" spans="1:17">
      <c r="A13" s="245"/>
      <c r="B13" s="246"/>
      <c r="C13" s="246"/>
      <c r="D13" s="246"/>
      <c r="E13" s="247"/>
      <c r="F13" s="246"/>
      <c r="G13" s="246"/>
      <c r="H13" s="246"/>
      <c r="I13" s="246"/>
      <c r="J13" s="246"/>
      <c r="K13" s="246"/>
      <c r="L13" s="246"/>
      <c r="M13" s="246"/>
      <c r="N13" s="246"/>
      <c r="O13" s="246"/>
      <c r="P13" s="246"/>
      <c r="Q13" s="246"/>
    </row>
    <row r="14" ht="56.25" spans="1:17">
      <c r="A14" s="245"/>
      <c r="B14" s="246"/>
      <c r="C14" s="246"/>
      <c r="D14" s="246"/>
      <c r="E14" s="247"/>
      <c r="F14" s="246"/>
      <c r="G14" s="246"/>
      <c r="H14" s="246"/>
      <c r="I14" s="246"/>
      <c r="J14" s="246"/>
      <c r="K14" s="246"/>
      <c r="L14" s="246"/>
      <c r="M14" s="246"/>
      <c r="N14" s="246"/>
      <c r="O14" s="246"/>
      <c r="P14" s="246"/>
      <c r="Q14" s="246"/>
    </row>
    <row r="15" ht="56.25" spans="1:17">
      <c r="A15" s="245"/>
      <c r="B15" s="246"/>
      <c r="C15" s="246"/>
      <c r="D15" s="246"/>
      <c r="E15" s="247"/>
      <c r="F15" s="246"/>
      <c r="G15" s="246"/>
      <c r="H15" s="246"/>
      <c r="I15" s="246"/>
      <c r="J15" s="246"/>
      <c r="K15" s="246"/>
      <c r="L15" s="246"/>
      <c r="M15" s="246"/>
      <c r="N15" s="246"/>
      <c r="O15" s="246"/>
      <c r="P15" s="246"/>
      <c r="Q15" s="246"/>
    </row>
    <row r="16" ht="56.25" spans="1:17">
      <c r="A16" s="245"/>
      <c r="B16" s="246"/>
      <c r="C16" s="246"/>
      <c r="D16" s="246"/>
      <c r="E16" s="247"/>
      <c r="F16" s="246"/>
      <c r="G16" s="246"/>
      <c r="H16" s="246"/>
      <c r="I16" s="246"/>
      <c r="J16" s="246"/>
      <c r="K16" s="246"/>
      <c r="L16" s="246"/>
      <c r="M16" s="246"/>
      <c r="N16" s="246"/>
      <c r="O16" s="246"/>
      <c r="P16" s="246"/>
      <c r="Q16" s="246"/>
    </row>
    <row r="21" ht="38.25" spans="1:17">
      <c r="A21" s="248" t="s">
        <v>1</v>
      </c>
      <c r="B21" s="248"/>
      <c r="C21" s="248"/>
      <c r="D21" s="248"/>
      <c r="E21" s="248"/>
      <c r="F21" s="248"/>
      <c r="G21" s="248"/>
      <c r="H21" s="248"/>
      <c r="I21" s="248"/>
      <c r="J21" s="248"/>
      <c r="K21" s="248"/>
      <c r="L21" s="248"/>
      <c r="M21" s="248"/>
      <c r="N21" s="248"/>
      <c r="O21" s="248"/>
      <c r="P21" s="248"/>
      <c r="Q21" s="248"/>
    </row>
    <row r="22" ht="38.25" spans="1:17">
      <c r="A22" s="249" t="s">
        <v>2</v>
      </c>
      <c r="B22" s="246"/>
      <c r="C22" s="246"/>
      <c r="D22" s="246"/>
      <c r="E22" s="246"/>
      <c r="F22" s="250"/>
      <c r="G22" s="246"/>
      <c r="H22" s="246"/>
      <c r="I22" s="246"/>
      <c r="J22" s="246"/>
      <c r="K22" s="246"/>
      <c r="L22" s="246"/>
      <c r="M22" s="246"/>
      <c r="N22" s="246"/>
      <c r="O22" s="246"/>
      <c r="P22" s="246"/>
      <c r="Q22" s="246"/>
    </row>
    <row r="23" ht="38.25" spans="1:17">
      <c r="A23" s="249"/>
      <c r="B23" s="246"/>
      <c r="C23" s="246"/>
      <c r="D23" s="246"/>
      <c r="E23" s="246"/>
      <c r="F23" s="250"/>
      <c r="G23" s="246"/>
      <c r="H23" s="246"/>
      <c r="I23" s="246"/>
      <c r="J23" s="246"/>
      <c r="K23" s="246"/>
      <c r="L23" s="246"/>
      <c r="M23" s="246"/>
      <c r="N23" s="246"/>
      <c r="O23" s="246"/>
      <c r="P23" s="246"/>
      <c r="Q23" s="246"/>
    </row>
    <row r="24" ht="38.25" spans="1:17">
      <c r="A24" s="249"/>
      <c r="B24" s="246"/>
      <c r="C24" s="246"/>
      <c r="D24" s="246"/>
      <c r="E24" s="246"/>
      <c r="F24" s="250"/>
      <c r="G24" s="246"/>
      <c r="H24" s="246"/>
      <c r="I24" s="246"/>
      <c r="J24" s="246"/>
      <c r="K24" s="246"/>
      <c r="L24" s="246"/>
      <c r="M24" s="246"/>
      <c r="N24" s="246"/>
      <c r="O24" s="246"/>
      <c r="P24" s="246"/>
      <c r="Q24" s="246"/>
    </row>
    <row r="25" ht="38.25" spans="1:17">
      <c r="A25" s="249"/>
      <c r="B25" s="246"/>
      <c r="C25" s="246"/>
      <c r="D25" s="246"/>
      <c r="E25" s="246"/>
      <c r="F25" s="250"/>
      <c r="G25" s="246"/>
      <c r="H25" s="246"/>
      <c r="I25" s="246"/>
      <c r="J25" s="246"/>
      <c r="K25" s="246"/>
      <c r="L25" s="246"/>
      <c r="M25" s="246"/>
      <c r="N25" s="246"/>
      <c r="O25" s="246"/>
      <c r="P25" s="246"/>
      <c r="Q25" s="246"/>
    </row>
    <row r="30" ht="45.75" spans="1:17">
      <c r="A30" s="251" t="s">
        <v>3</v>
      </c>
      <c r="B30" s="251"/>
      <c r="C30" s="251"/>
      <c r="D30" s="251"/>
      <c r="E30" s="251"/>
      <c r="F30" s="251"/>
      <c r="G30" s="251"/>
      <c r="H30" s="251"/>
      <c r="I30" s="251"/>
      <c r="J30" s="251"/>
      <c r="K30" s="251"/>
      <c r="L30" s="251"/>
      <c r="M30" s="251"/>
      <c r="N30" s="251"/>
      <c r="O30" s="251"/>
      <c r="P30" s="251"/>
      <c r="Q30" s="251"/>
    </row>
  </sheetData>
  <mergeCells count="3">
    <mergeCell ref="A12:Q12"/>
    <mergeCell ref="A21:Q21"/>
    <mergeCell ref="A30:Q30"/>
  </mergeCells>
  <printOptions horizontalCentered="1"/>
  <pageMargins left="0.708661417322835" right="0.708661417322835" top="0.748031496062992" bottom="0.748031496062992" header="0.31496062992126" footer="0.31496062992126"/>
  <pageSetup paperSize="12" scale="83" orientation="landscape" horizontalDpi="200" verticalDpi="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2:O28"/>
  <sheetViews>
    <sheetView workbookViewId="0">
      <selection activeCell="O28" sqref="O28"/>
    </sheetView>
  </sheetViews>
  <sheetFormatPr defaultColWidth="9" defaultRowHeight="13.5"/>
  <cols>
    <col min="8" max="8" width="12.25" customWidth="1"/>
    <col min="13" max="13" width="14.25" customWidth="1"/>
    <col min="14" max="14" width="9.125"/>
  </cols>
  <sheetData>
    <row r="2" ht="18.75" spans="8:15">
      <c r="H2" s="53">
        <v>2144</v>
      </c>
      <c r="I2" s="53">
        <v>1725</v>
      </c>
      <c r="J2">
        <f>H2-I2</f>
        <v>419</v>
      </c>
      <c r="M2" s="55">
        <v>1608</v>
      </c>
      <c r="N2" s="53">
        <v>1466</v>
      </c>
      <c r="O2">
        <f>M2-N2</f>
        <v>142</v>
      </c>
    </row>
    <row r="3" ht="18.75" spans="8:15">
      <c r="H3" s="53">
        <v>737</v>
      </c>
      <c r="I3" s="53">
        <v>547</v>
      </c>
      <c r="J3">
        <f t="shared" ref="J3:J28" si="0">H3-I3</f>
        <v>190</v>
      </c>
      <c r="M3" s="55">
        <v>950</v>
      </c>
      <c r="N3" s="53">
        <v>931</v>
      </c>
      <c r="O3">
        <f t="shared" ref="O3:O28" si="1">M3-N3</f>
        <v>19</v>
      </c>
    </row>
    <row r="4" ht="18.75" spans="8:15">
      <c r="H4" s="53">
        <v>1604</v>
      </c>
      <c r="I4" s="53">
        <v>1361</v>
      </c>
      <c r="J4">
        <f t="shared" si="0"/>
        <v>243</v>
      </c>
      <c r="M4" s="55">
        <v>1210</v>
      </c>
      <c r="N4" s="53">
        <v>1157</v>
      </c>
      <c r="O4">
        <f t="shared" si="1"/>
        <v>53</v>
      </c>
    </row>
    <row r="5" ht="18.75" spans="8:15">
      <c r="H5" s="53">
        <v>522</v>
      </c>
      <c r="I5" s="53">
        <v>453</v>
      </c>
      <c r="J5">
        <f t="shared" si="0"/>
        <v>69</v>
      </c>
      <c r="M5" s="55">
        <v>492</v>
      </c>
      <c r="N5" s="53">
        <v>459</v>
      </c>
      <c r="O5">
        <f t="shared" si="1"/>
        <v>33</v>
      </c>
    </row>
    <row r="6" ht="18.75" spans="8:15">
      <c r="H6" s="53">
        <v>345</v>
      </c>
      <c r="I6" s="53">
        <v>282</v>
      </c>
      <c r="J6">
        <f t="shared" si="0"/>
        <v>63</v>
      </c>
      <c r="M6" s="55"/>
      <c r="O6">
        <f t="shared" si="1"/>
        <v>0</v>
      </c>
    </row>
    <row r="7" ht="18.75" spans="8:15">
      <c r="H7" s="53">
        <v>1562</v>
      </c>
      <c r="I7" s="53">
        <v>1264</v>
      </c>
      <c r="J7">
        <f t="shared" si="0"/>
        <v>298</v>
      </c>
      <c r="M7" s="55">
        <v>1321</v>
      </c>
      <c r="N7" s="53">
        <v>1245</v>
      </c>
      <c r="O7">
        <f t="shared" si="1"/>
        <v>76</v>
      </c>
    </row>
    <row r="8" ht="18.75" spans="8:15">
      <c r="H8" s="53">
        <v>2005</v>
      </c>
      <c r="I8" s="53">
        <v>1697</v>
      </c>
      <c r="J8">
        <f t="shared" si="0"/>
        <v>308</v>
      </c>
      <c r="M8" s="55">
        <v>1193</v>
      </c>
      <c r="N8" s="53">
        <v>1009</v>
      </c>
      <c r="O8">
        <f t="shared" si="1"/>
        <v>184</v>
      </c>
    </row>
    <row r="9" ht="18.75" spans="8:15">
      <c r="H9" s="53">
        <v>1563</v>
      </c>
      <c r="I9" s="53">
        <v>1214</v>
      </c>
      <c r="J9">
        <f t="shared" si="0"/>
        <v>349</v>
      </c>
      <c r="M9" s="55">
        <v>797</v>
      </c>
      <c r="N9" s="53">
        <v>739</v>
      </c>
      <c r="O9">
        <f t="shared" si="1"/>
        <v>58</v>
      </c>
    </row>
    <row r="10" ht="18.75" spans="8:15">
      <c r="H10" s="53">
        <v>3378</v>
      </c>
      <c r="I10" s="53">
        <v>3187</v>
      </c>
      <c r="J10">
        <f t="shared" si="0"/>
        <v>191</v>
      </c>
      <c r="M10" s="55">
        <v>1730</v>
      </c>
      <c r="N10" s="53">
        <v>1618</v>
      </c>
      <c r="O10">
        <f t="shared" si="1"/>
        <v>112</v>
      </c>
    </row>
    <row r="11" ht="18.75" spans="8:15">
      <c r="H11" s="53">
        <v>3533</v>
      </c>
      <c r="I11" s="53">
        <v>2937</v>
      </c>
      <c r="J11">
        <f t="shared" si="0"/>
        <v>596</v>
      </c>
      <c r="M11" s="55">
        <v>2905</v>
      </c>
      <c r="N11" s="53">
        <v>2586</v>
      </c>
      <c r="O11">
        <f t="shared" si="1"/>
        <v>319</v>
      </c>
    </row>
    <row r="12" ht="18.75" spans="8:15">
      <c r="H12" s="53">
        <v>1158</v>
      </c>
      <c r="I12" s="53">
        <v>921</v>
      </c>
      <c r="J12">
        <f t="shared" si="0"/>
        <v>237</v>
      </c>
      <c r="M12" s="55">
        <v>489</v>
      </c>
      <c r="N12" s="53">
        <v>435</v>
      </c>
      <c r="O12">
        <f t="shared" si="1"/>
        <v>54</v>
      </c>
    </row>
    <row r="13" ht="18.75" spans="8:15">
      <c r="H13" s="53">
        <v>940</v>
      </c>
      <c r="I13" s="53">
        <v>849</v>
      </c>
      <c r="J13">
        <f t="shared" si="0"/>
        <v>91</v>
      </c>
      <c r="M13" s="55">
        <v>828</v>
      </c>
      <c r="N13" s="53">
        <v>793</v>
      </c>
      <c r="O13">
        <f t="shared" si="1"/>
        <v>35</v>
      </c>
    </row>
    <row r="14" ht="18.75" spans="8:15">
      <c r="H14" s="53">
        <v>1080</v>
      </c>
      <c r="I14" s="53">
        <v>925</v>
      </c>
      <c r="J14">
        <f t="shared" si="0"/>
        <v>155</v>
      </c>
      <c r="M14" s="55">
        <v>813</v>
      </c>
      <c r="N14" s="53">
        <v>746</v>
      </c>
      <c r="O14">
        <f t="shared" si="1"/>
        <v>67</v>
      </c>
    </row>
    <row r="15" ht="18.75" spans="8:15">
      <c r="H15" s="53">
        <v>1089</v>
      </c>
      <c r="I15" s="53">
        <v>900</v>
      </c>
      <c r="J15">
        <f t="shared" si="0"/>
        <v>189</v>
      </c>
      <c r="M15" s="55">
        <v>292</v>
      </c>
      <c r="N15" s="53">
        <v>286</v>
      </c>
      <c r="O15">
        <f t="shared" si="1"/>
        <v>6</v>
      </c>
    </row>
    <row r="16" ht="18.75" spans="8:15">
      <c r="H16" s="53">
        <v>2234</v>
      </c>
      <c r="I16" s="53">
        <v>2141</v>
      </c>
      <c r="J16">
        <f t="shared" si="0"/>
        <v>93</v>
      </c>
      <c r="M16" s="55">
        <v>764</v>
      </c>
      <c r="N16" s="53">
        <v>738</v>
      </c>
      <c r="O16">
        <f t="shared" si="1"/>
        <v>26</v>
      </c>
    </row>
    <row r="17" ht="18.75" spans="8:15">
      <c r="H17" s="53">
        <v>1940</v>
      </c>
      <c r="I17" s="53">
        <v>1651</v>
      </c>
      <c r="J17">
        <f t="shared" si="0"/>
        <v>289</v>
      </c>
      <c r="M17" s="55">
        <v>1768</v>
      </c>
      <c r="N17" s="53">
        <v>1647</v>
      </c>
      <c r="O17">
        <f t="shared" si="1"/>
        <v>121</v>
      </c>
    </row>
    <row r="18" ht="18.75" spans="8:15">
      <c r="H18" s="53">
        <v>1440</v>
      </c>
      <c r="I18" s="53">
        <v>1148</v>
      </c>
      <c r="J18">
        <f t="shared" si="0"/>
        <v>292</v>
      </c>
      <c r="M18" s="55">
        <v>628</v>
      </c>
      <c r="N18" s="53">
        <v>516</v>
      </c>
      <c r="O18">
        <f t="shared" si="1"/>
        <v>112</v>
      </c>
    </row>
    <row r="19" ht="18.75" spans="8:15">
      <c r="H19" s="53">
        <v>1132</v>
      </c>
      <c r="I19" s="53">
        <v>948</v>
      </c>
      <c r="J19">
        <f t="shared" si="0"/>
        <v>184</v>
      </c>
      <c r="M19" s="55">
        <v>1148</v>
      </c>
      <c r="N19" s="53">
        <v>1139</v>
      </c>
      <c r="O19">
        <f t="shared" si="1"/>
        <v>9</v>
      </c>
    </row>
    <row r="20" ht="18.75" spans="8:15">
      <c r="H20" s="53">
        <v>877</v>
      </c>
      <c r="I20" s="53">
        <v>739</v>
      </c>
      <c r="J20">
        <f t="shared" si="0"/>
        <v>138</v>
      </c>
      <c r="M20" s="55">
        <v>322</v>
      </c>
      <c r="N20" s="53">
        <v>305</v>
      </c>
      <c r="O20">
        <f t="shared" si="1"/>
        <v>17</v>
      </c>
    </row>
    <row r="21" ht="18.75" spans="8:15">
      <c r="H21" s="53">
        <v>1675</v>
      </c>
      <c r="I21" s="53">
        <v>1341</v>
      </c>
      <c r="J21">
        <f t="shared" si="0"/>
        <v>334</v>
      </c>
      <c r="M21" s="55">
        <v>1036</v>
      </c>
      <c r="N21" s="53">
        <v>972</v>
      </c>
      <c r="O21">
        <f t="shared" si="1"/>
        <v>64</v>
      </c>
    </row>
    <row r="22" ht="18.75" spans="8:15">
      <c r="H22" s="53">
        <v>2383</v>
      </c>
      <c r="I22" s="53">
        <v>1940</v>
      </c>
      <c r="J22">
        <f t="shared" si="0"/>
        <v>443</v>
      </c>
      <c r="M22" s="55">
        <v>2395</v>
      </c>
      <c r="N22" s="53">
        <v>2249</v>
      </c>
      <c r="O22">
        <f t="shared" si="1"/>
        <v>146</v>
      </c>
    </row>
    <row r="23" ht="18.75" spans="8:15">
      <c r="H23" s="53">
        <v>5381</v>
      </c>
      <c r="I23" s="53">
        <v>4908</v>
      </c>
      <c r="J23">
        <f t="shared" si="0"/>
        <v>473</v>
      </c>
      <c r="M23" s="55">
        <v>1105</v>
      </c>
      <c r="N23" s="53">
        <v>1019</v>
      </c>
      <c r="O23">
        <f t="shared" si="1"/>
        <v>86</v>
      </c>
    </row>
    <row r="24" ht="18.75" spans="8:15">
      <c r="H24" s="53">
        <v>644</v>
      </c>
      <c r="I24" s="53">
        <v>538</v>
      </c>
      <c r="J24">
        <f t="shared" si="0"/>
        <v>106</v>
      </c>
      <c r="M24" s="55">
        <v>609</v>
      </c>
      <c r="N24" s="53">
        <v>594</v>
      </c>
      <c r="O24">
        <f t="shared" si="1"/>
        <v>15</v>
      </c>
    </row>
    <row r="25" ht="18.75" spans="8:15">
      <c r="H25" s="53">
        <v>1632</v>
      </c>
      <c r="I25" s="53">
        <v>1244</v>
      </c>
      <c r="J25">
        <f t="shared" si="0"/>
        <v>388</v>
      </c>
      <c r="M25" s="55">
        <v>1401</v>
      </c>
      <c r="N25" s="53">
        <v>1285</v>
      </c>
      <c r="O25">
        <f t="shared" si="1"/>
        <v>116</v>
      </c>
    </row>
    <row r="26" ht="18.75" spans="8:15">
      <c r="H26" s="53">
        <v>2591</v>
      </c>
      <c r="I26" s="53">
        <v>2244</v>
      </c>
      <c r="J26">
        <f t="shared" si="0"/>
        <v>347</v>
      </c>
      <c r="M26" s="55">
        <v>1196</v>
      </c>
      <c r="N26" s="53">
        <v>1055</v>
      </c>
      <c r="O26">
        <f t="shared" si="1"/>
        <v>141</v>
      </c>
    </row>
    <row r="27" ht="18.75" spans="8:15">
      <c r="H27" s="53">
        <v>6217</v>
      </c>
      <c r="I27" s="53">
        <v>5457</v>
      </c>
      <c r="J27">
        <f t="shared" si="0"/>
        <v>760</v>
      </c>
      <c r="M27" s="55">
        <v>2118</v>
      </c>
      <c r="N27" s="53">
        <v>1870</v>
      </c>
      <c r="O27">
        <f t="shared" si="1"/>
        <v>248</v>
      </c>
    </row>
    <row r="28" ht="18.75" spans="8:15">
      <c r="H28" s="54">
        <v>11979</v>
      </c>
      <c r="I28" s="54">
        <v>9917</v>
      </c>
      <c r="J28">
        <f t="shared" si="0"/>
        <v>2062</v>
      </c>
      <c r="M28" s="55">
        <v>10614</v>
      </c>
      <c r="N28" s="53">
        <v>9315</v>
      </c>
      <c r="O28">
        <f t="shared" si="1"/>
        <v>1299</v>
      </c>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41"/>
  <sheetViews>
    <sheetView workbookViewId="0">
      <selection activeCell="E5" sqref="$A4:$XFD5"/>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0.5" style="7" customWidth="1"/>
    <col min="11" max="11" width="20.625" style="5" customWidth="1"/>
    <col min="12" max="12" width="9.375" style="8"/>
    <col min="13" max="13" width="9" style="5"/>
    <col min="14" max="14" width="10.375" style="8"/>
    <col min="15" max="16384" width="9" style="5"/>
  </cols>
  <sheetData>
    <row r="1" s="1" customFormat="1" ht="35.1" customHeight="1" spans="1:14">
      <c r="A1" s="9" t="s">
        <v>3581</v>
      </c>
      <c r="B1" s="9"/>
      <c r="C1" s="9"/>
      <c r="D1" s="10"/>
      <c r="E1" s="9"/>
      <c r="F1" s="9"/>
      <c r="G1" s="9"/>
      <c r="H1" s="9"/>
      <c r="I1" s="39"/>
      <c r="J1"/>
      <c r="K1" s="9"/>
      <c r="L1" s="40"/>
      <c r="N1" s="40"/>
    </row>
    <row r="2" s="2" customFormat="1" ht="15" customHeight="1" spans="1:14">
      <c r="A2" s="11"/>
      <c r="B2" s="11"/>
      <c r="C2" s="11"/>
      <c r="D2" s="12"/>
      <c r="E2" s="11"/>
      <c r="F2" s="11"/>
      <c r="G2" s="11"/>
      <c r="H2" s="11"/>
      <c r="I2" s="41"/>
      <c r="J2"/>
      <c r="K2" s="11"/>
      <c r="L2" s="42"/>
      <c r="N2" s="42"/>
    </row>
    <row r="3" ht="15" customHeight="1" spans="1:16">
      <c r="A3" s="13"/>
      <c r="E3" s="14"/>
      <c r="G3" s="15" t="s">
        <v>115</v>
      </c>
      <c r="P3" s="43"/>
    </row>
    <row r="4" s="3" customFormat="1" ht="24.95" customHeight="1" spans="1:14">
      <c r="A4" s="16" t="s">
        <v>116</v>
      </c>
      <c r="B4" s="17" t="s">
        <v>117</v>
      </c>
      <c r="C4" s="18" t="s">
        <v>8</v>
      </c>
      <c r="D4" s="19" t="s">
        <v>9</v>
      </c>
      <c r="E4" s="20" t="s">
        <v>118</v>
      </c>
      <c r="F4" s="20"/>
      <c r="G4" s="17" t="s">
        <v>119</v>
      </c>
      <c r="H4" s="20" t="s">
        <v>120</v>
      </c>
      <c r="I4" s="44"/>
      <c r="J4"/>
      <c r="K4" s="18" t="s">
        <v>8</v>
      </c>
      <c r="L4" s="45"/>
      <c r="N4" s="45"/>
    </row>
    <row r="5" s="3" customFormat="1" ht="24.95" customHeight="1" spans="1:14">
      <c r="A5" s="21"/>
      <c r="B5" s="21"/>
      <c r="C5" s="22"/>
      <c r="D5" s="23"/>
      <c r="E5" s="24" t="s">
        <v>16</v>
      </c>
      <c r="F5" s="25" t="s">
        <v>121</v>
      </c>
      <c r="G5" s="21"/>
      <c r="H5" s="20"/>
      <c r="I5" s="44"/>
      <c r="J5"/>
      <c r="K5" s="22"/>
      <c r="L5" s="45"/>
      <c r="N5" s="45"/>
    </row>
    <row r="6" ht="24.95" customHeight="1" spans="1:14">
      <c r="A6" s="26" t="s">
        <v>135</v>
      </c>
      <c r="B6" s="27">
        <v>3865</v>
      </c>
      <c r="C6" s="27">
        <v>1724</v>
      </c>
      <c r="D6" s="28">
        <v>2190</v>
      </c>
      <c r="E6" s="27">
        <f t="shared" ref="E6:E33" si="0">C6-D6</f>
        <v>-466</v>
      </c>
      <c r="F6" s="27">
        <f t="shared" ref="F6:F33" si="1">ROUND(E6/D6*100,1)</f>
        <v>-21.3</v>
      </c>
      <c r="G6" s="29">
        <f t="shared" ref="G6:G33" si="2">C6/B6</f>
        <v>0.446054333764554</v>
      </c>
      <c r="H6" s="30">
        <v>1052</v>
      </c>
      <c r="I6" s="46">
        <f t="shared" ref="I6:I16" si="3">C6-H6</f>
        <v>672</v>
      </c>
      <c r="J6" s="47"/>
      <c r="K6" s="27">
        <v>1522</v>
      </c>
      <c r="L6" s="48">
        <f t="shared" ref="L6:L19" si="4">C6-K6</f>
        <v>202</v>
      </c>
      <c r="M6" s="14">
        <v>2190</v>
      </c>
      <c r="N6" s="48">
        <f>D6-M6</f>
        <v>0</v>
      </c>
    </row>
    <row r="7" ht="24.95" customHeight="1" spans="1:14">
      <c r="A7" s="26" t="s">
        <v>124</v>
      </c>
      <c r="B7" s="27">
        <v>3340</v>
      </c>
      <c r="C7" s="27">
        <v>1531</v>
      </c>
      <c r="D7" s="28">
        <v>1736</v>
      </c>
      <c r="E7" s="27">
        <f t="shared" si="0"/>
        <v>-205</v>
      </c>
      <c r="F7" s="27">
        <f t="shared" si="1"/>
        <v>-11.8</v>
      </c>
      <c r="G7" s="29">
        <f t="shared" si="2"/>
        <v>0.458383233532934</v>
      </c>
      <c r="H7" s="30">
        <v>843</v>
      </c>
      <c r="I7" s="46">
        <f t="shared" si="3"/>
        <v>688</v>
      </c>
      <c r="J7" s="47"/>
      <c r="K7" s="27">
        <v>1248</v>
      </c>
      <c r="L7" s="48">
        <f t="shared" si="4"/>
        <v>283</v>
      </c>
      <c r="M7" s="14"/>
      <c r="N7" s="48"/>
    </row>
    <row r="8" ht="24.95" customHeight="1" spans="1:14">
      <c r="A8" s="26" t="s">
        <v>123</v>
      </c>
      <c r="B8" s="27">
        <v>5566</v>
      </c>
      <c r="C8" s="27">
        <v>3445</v>
      </c>
      <c r="D8" s="28">
        <v>3460</v>
      </c>
      <c r="E8" s="27">
        <f t="shared" si="0"/>
        <v>-15</v>
      </c>
      <c r="F8" s="27">
        <f t="shared" si="1"/>
        <v>-0.4</v>
      </c>
      <c r="G8" s="29">
        <f t="shared" si="2"/>
        <v>0.618936399568811</v>
      </c>
      <c r="H8" s="30">
        <v>972</v>
      </c>
      <c r="I8" s="46">
        <f t="shared" si="3"/>
        <v>2473</v>
      </c>
      <c r="J8" s="47"/>
      <c r="K8" s="27">
        <v>2926</v>
      </c>
      <c r="L8" s="48">
        <f t="shared" si="4"/>
        <v>519</v>
      </c>
      <c r="M8" s="14"/>
      <c r="N8" s="48"/>
    </row>
    <row r="9" ht="24.95" customHeight="1" spans="1:14">
      <c r="A9" s="26" t="s">
        <v>138</v>
      </c>
      <c r="B9" s="27">
        <v>5087</v>
      </c>
      <c r="C9" s="27">
        <v>3175</v>
      </c>
      <c r="D9" s="28">
        <v>2713</v>
      </c>
      <c r="E9" s="27">
        <f t="shared" si="0"/>
        <v>462</v>
      </c>
      <c r="F9" s="27">
        <f t="shared" si="1"/>
        <v>17</v>
      </c>
      <c r="G9" s="29">
        <f t="shared" si="2"/>
        <v>0.624139964615687</v>
      </c>
      <c r="H9" s="30">
        <v>3174</v>
      </c>
      <c r="I9" s="46">
        <f t="shared" si="3"/>
        <v>1</v>
      </c>
      <c r="J9" s="47"/>
      <c r="K9" s="27">
        <v>2885</v>
      </c>
      <c r="L9" s="48">
        <f t="shared" si="4"/>
        <v>290</v>
      </c>
      <c r="M9" s="5">
        <v>2713</v>
      </c>
      <c r="N9" s="48">
        <f t="shared" ref="N9:N14" si="5">D9-M9</f>
        <v>0</v>
      </c>
    </row>
    <row r="10" ht="24.95" customHeight="1" spans="1:14">
      <c r="A10" s="26" t="s">
        <v>140</v>
      </c>
      <c r="B10" s="27">
        <v>4100</v>
      </c>
      <c r="C10" s="27">
        <v>2700</v>
      </c>
      <c r="D10" s="28">
        <v>2921</v>
      </c>
      <c r="E10" s="27">
        <f t="shared" si="0"/>
        <v>-221</v>
      </c>
      <c r="F10" s="27">
        <f t="shared" si="1"/>
        <v>-7.6</v>
      </c>
      <c r="G10" s="29">
        <f t="shared" si="2"/>
        <v>0.658536585365854</v>
      </c>
      <c r="H10" s="30">
        <v>2220</v>
      </c>
      <c r="I10" s="46">
        <f t="shared" si="3"/>
        <v>480</v>
      </c>
      <c r="J10" s="47"/>
      <c r="K10" s="27">
        <v>2368</v>
      </c>
      <c r="L10" s="48">
        <f t="shared" si="4"/>
        <v>332</v>
      </c>
      <c r="M10" s="5">
        <v>2921</v>
      </c>
      <c r="N10" s="48">
        <f t="shared" si="5"/>
        <v>0</v>
      </c>
    </row>
    <row r="11" ht="24.95" customHeight="1" spans="1:16380">
      <c r="A11" s="26" t="s">
        <v>128</v>
      </c>
      <c r="B11" s="27">
        <v>4416</v>
      </c>
      <c r="C11" s="27">
        <v>2950</v>
      </c>
      <c r="D11" s="31">
        <v>2474</v>
      </c>
      <c r="E11" s="27">
        <f t="shared" si="0"/>
        <v>476</v>
      </c>
      <c r="F11" s="27">
        <f t="shared" si="1"/>
        <v>19.2</v>
      </c>
      <c r="G11" s="29">
        <f t="shared" si="2"/>
        <v>0.668025362318841</v>
      </c>
      <c r="H11" s="30">
        <v>1636</v>
      </c>
      <c r="I11" s="46">
        <f t="shared" si="3"/>
        <v>1314</v>
      </c>
      <c r="J11" s="47"/>
      <c r="K11" s="27">
        <v>2538</v>
      </c>
      <c r="L11" s="48">
        <f t="shared" si="4"/>
        <v>412</v>
      </c>
      <c r="M11" s="14">
        <v>2474</v>
      </c>
      <c r="N11" s="48">
        <f t="shared" si="5"/>
        <v>0</v>
      </c>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c r="LXB11" s="47"/>
      <c r="LXC11" s="47"/>
      <c r="LXD11" s="47"/>
      <c r="LXE11" s="47"/>
      <c r="LXF11" s="47"/>
      <c r="LXG11" s="47"/>
      <c r="LXH11" s="47"/>
      <c r="LXI11" s="47"/>
      <c r="LXJ11" s="47"/>
      <c r="LXK11" s="47"/>
      <c r="LXL11" s="47"/>
      <c r="LXM11" s="47"/>
      <c r="LXN11" s="47"/>
      <c r="LXO11" s="47"/>
      <c r="LXP11" s="47"/>
      <c r="LXQ11" s="47"/>
      <c r="LXR11" s="47"/>
      <c r="LXS11" s="47"/>
      <c r="LXT11" s="47"/>
      <c r="LXU11" s="47"/>
      <c r="LXV11" s="47"/>
      <c r="LXW11" s="47"/>
      <c r="LXX11" s="47"/>
      <c r="LXY11" s="47"/>
      <c r="LXZ11" s="47"/>
      <c r="LYA11" s="47"/>
      <c r="LYB11" s="47"/>
      <c r="LYC11" s="47"/>
      <c r="LYD11" s="47"/>
      <c r="LYE11" s="47"/>
      <c r="LYF11" s="47"/>
      <c r="LYG11" s="47"/>
      <c r="LYH11" s="47"/>
      <c r="LYI11" s="47"/>
      <c r="LYJ11" s="47"/>
      <c r="LYK11" s="47"/>
      <c r="LYL11" s="47"/>
      <c r="LYM11" s="47"/>
      <c r="LYN11" s="47"/>
      <c r="LYO11" s="47"/>
      <c r="LYP11" s="47"/>
      <c r="LYQ11" s="47"/>
      <c r="LYR11" s="47"/>
      <c r="LYS11" s="47"/>
      <c r="LYT11" s="47"/>
      <c r="LYU11" s="47"/>
      <c r="LYV11" s="47"/>
      <c r="LYW11" s="47"/>
      <c r="LYX11" s="47"/>
      <c r="LYY11" s="47"/>
      <c r="LYZ11" s="47"/>
      <c r="LZA11" s="47"/>
      <c r="LZB11" s="47"/>
      <c r="LZC11" s="47"/>
      <c r="LZD11" s="47"/>
      <c r="LZE11" s="47"/>
      <c r="LZF11" s="47"/>
      <c r="LZG11" s="47"/>
      <c r="LZH11" s="47"/>
      <c r="LZI11" s="47"/>
      <c r="LZJ11" s="47"/>
      <c r="LZK11" s="47"/>
      <c r="LZL11" s="47"/>
      <c r="LZM11" s="47"/>
      <c r="LZN11" s="47"/>
      <c r="LZO11" s="47"/>
      <c r="LZP11" s="47"/>
      <c r="LZQ11" s="47"/>
      <c r="LZR11" s="47"/>
      <c r="LZS11" s="47"/>
      <c r="LZT11" s="47"/>
      <c r="LZU11" s="47"/>
      <c r="LZV11" s="47"/>
      <c r="LZW11" s="47"/>
      <c r="LZX11" s="47"/>
      <c r="LZY11" s="47"/>
      <c r="LZZ11" s="47"/>
      <c r="MAA11" s="47"/>
      <c r="MAB11" s="47"/>
      <c r="MAC11" s="47"/>
      <c r="MAD11" s="47"/>
      <c r="MAE11" s="47"/>
      <c r="MAF11" s="47"/>
      <c r="MAG11" s="47"/>
      <c r="MAH11" s="47"/>
      <c r="MAI11" s="47"/>
      <c r="MAJ11" s="47"/>
      <c r="MAK11" s="47"/>
      <c r="MAL11" s="47"/>
      <c r="MAM11" s="47"/>
      <c r="MAN11" s="47"/>
      <c r="MAO11" s="47"/>
      <c r="MAP11" s="47"/>
      <c r="MAQ11" s="47"/>
      <c r="MAR11" s="47"/>
      <c r="MAS11" s="47"/>
      <c r="MAT11" s="47"/>
      <c r="MAU11" s="47"/>
      <c r="MAV11" s="47"/>
      <c r="MAW11" s="47"/>
      <c r="MAX11" s="47"/>
      <c r="MAY11" s="47"/>
      <c r="MAZ11" s="47"/>
      <c r="MBA11" s="47"/>
      <c r="MBB11" s="47"/>
      <c r="MBC11" s="47"/>
      <c r="MBD11" s="47"/>
      <c r="MBE11" s="47"/>
      <c r="MBF11" s="47"/>
      <c r="MBG11" s="47"/>
      <c r="MBH11" s="47"/>
      <c r="MBI11" s="47"/>
      <c r="MBJ11" s="47"/>
      <c r="MBK11" s="47"/>
      <c r="MBL11" s="47"/>
      <c r="MBM11" s="47"/>
      <c r="MBN11" s="47"/>
      <c r="MBO11" s="47"/>
      <c r="MBP11" s="47"/>
      <c r="MBQ11" s="47"/>
      <c r="MBR11" s="47"/>
      <c r="MBS11" s="47"/>
      <c r="MBT11" s="47"/>
      <c r="MBU11" s="47"/>
      <c r="MBV11" s="47"/>
      <c r="MBW11" s="47"/>
      <c r="MBX11" s="47"/>
      <c r="MBY11" s="47"/>
      <c r="MBZ11" s="47"/>
      <c r="MCA11" s="47"/>
      <c r="MCB11" s="47"/>
      <c r="MCC11" s="47"/>
      <c r="MCD11" s="47"/>
      <c r="MCE11" s="47"/>
      <c r="MCF11" s="47"/>
      <c r="MCG11" s="47"/>
      <c r="MCH11" s="47"/>
      <c r="MCI11" s="47"/>
      <c r="MCJ11" s="47"/>
      <c r="MCK11" s="47"/>
      <c r="MCL11" s="47"/>
      <c r="MCM11" s="47"/>
      <c r="MCN11" s="47"/>
      <c r="MCO11" s="47"/>
      <c r="MCP11" s="47"/>
      <c r="MCQ11" s="47"/>
      <c r="MCR11" s="47"/>
      <c r="MCS11" s="47"/>
      <c r="MCT11" s="47"/>
      <c r="MCU11" s="47"/>
      <c r="MCV11" s="47"/>
      <c r="MCW11" s="47"/>
      <c r="MCX11" s="47"/>
      <c r="MCY11" s="47"/>
      <c r="MCZ11" s="47"/>
      <c r="MDA11" s="47"/>
      <c r="MDB11" s="47"/>
      <c r="MDC11" s="47"/>
      <c r="MDD11" s="47"/>
      <c r="MDE11" s="47"/>
      <c r="MDF11" s="47"/>
      <c r="MDG11" s="47"/>
      <c r="MDH11" s="47"/>
      <c r="MDI11" s="47"/>
      <c r="MDJ11" s="47"/>
      <c r="MDK11" s="47"/>
      <c r="MDL11" s="47"/>
      <c r="MDM11" s="47"/>
      <c r="MDN11" s="47"/>
      <c r="MDO11" s="47"/>
      <c r="MDP11" s="47"/>
      <c r="MDQ11" s="47"/>
      <c r="MDR11" s="47"/>
      <c r="MDS11" s="47"/>
      <c r="MDT11" s="47"/>
      <c r="MDU11" s="47"/>
      <c r="MDV11" s="47"/>
      <c r="MDW11" s="47"/>
      <c r="MDX11" s="47"/>
      <c r="MDY11" s="47"/>
      <c r="MDZ11" s="47"/>
      <c r="MEA11" s="47"/>
      <c r="MEB11" s="47"/>
      <c r="MEC11" s="47"/>
      <c r="MED11" s="47"/>
      <c r="MEE11" s="47"/>
      <c r="MEF11" s="47"/>
      <c r="MEG11" s="47"/>
      <c r="MEH11" s="47"/>
      <c r="MEI11" s="47"/>
      <c r="MEJ11" s="47"/>
      <c r="MEK11" s="47"/>
      <c r="MEL11" s="47"/>
      <c r="MEM11" s="47"/>
      <c r="MEN11" s="47"/>
      <c r="MEO11" s="47"/>
      <c r="MEP11" s="47"/>
      <c r="MEQ11" s="47"/>
      <c r="MER11" s="47"/>
      <c r="MES11" s="47"/>
      <c r="MET11" s="47"/>
      <c r="MEU11" s="47"/>
      <c r="MEV11" s="47"/>
      <c r="MEW11" s="47"/>
      <c r="MEX11" s="47"/>
      <c r="MEY11" s="47"/>
      <c r="MEZ11" s="47"/>
      <c r="MFA11" s="47"/>
      <c r="MFB11" s="47"/>
      <c r="MFC11" s="47"/>
      <c r="MFD11" s="47"/>
      <c r="MFE11" s="47"/>
      <c r="MFF11" s="47"/>
      <c r="MFG11" s="47"/>
      <c r="MFH11" s="47"/>
      <c r="MFI11" s="47"/>
      <c r="MFJ11" s="47"/>
      <c r="MFK11" s="47"/>
      <c r="MFL11" s="47"/>
      <c r="MFM11" s="47"/>
      <c r="MFN11" s="47"/>
      <c r="MFO11" s="47"/>
      <c r="MFP11" s="47"/>
      <c r="MFQ11" s="47"/>
      <c r="MFR11" s="47"/>
      <c r="MFS11" s="47"/>
      <c r="MFT11" s="47"/>
      <c r="MFU11" s="47"/>
      <c r="MFV11" s="47"/>
      <c r="MFW11" s="47"/>
      <c r="MFX11" s="47"/>
      <c r="MFY11" s="47"/>
      <c r="MFZ11" s="47"/>
      <c r="MGA11" s="47"/>
      <c r="MGB11" s="47"/>
      <c r="MGC11" s="47"/>
      <c r="MGD11" s="47"/>
      <c r="MGE11" s="47"/>
      <c r="MGF11" s="47"/>
      <c r="MGG11" s="47"/>
      <c r="MGH11" s="47"/>
      <c r="MGI11" s="47"/>
      <c r="MGJ11" s="47"/>
      <c r="MGK11" s="47"/>
      <c r="MGL11" s="47"/>
      <c r="MGM11" s="47"/>
      <c r="MGN11" s="47"/>
      <c r="MGO11" s="47"/>
      <c r="MGP11" s="47"/>
      <c r="MGQ11" s="47"/>
      <c r="MGR11" s="47"/>
      <c r="MGS11" s="47"/>
      <c r="MGT11" s="47"/>
      <c r="MGU11" s="47"/>
      <c r="MGV11" s="47"/>
      <c r="MGW11" s="47"/>
      <c r="MGX11" s="47"/>
      <c r="MGY11" s="47"/>
      <c r="MGZ11" s="47"/>
      <c r="MHA11" s="47"/>
      <c r="MHB11" s="47"/>
      <c r="MHC11" s="47"/>
      <c r="MHD11" s="47"/>
      <c r="MHE11" s="47"/>
      <c r="MHF11" s="47"/>
      <c r="MHG11" s="47"/>
      <c r="MHH11" s="47"/>
      <c r="MHI11" s="47"/>
      <c r="MHJ11" s="47"/>
      <c r="MHK11" s="47"/>
      <c r="MHL11" s="47"/>
      <c r="MHM11" s="47"/>
      <c r="MHN11" s="47"/>
      <c r="MHO11" s="47"/>
      <c r="MHP11" s="47"/>
      <c r="MHQ11" s="47"/>
      <c r="MHR11" s="47"/>
      <c r="MHS11" s="47"/>
      <c r="MHT11" s="47"/>
      <c r="MHU11" s="47"/>
      <c r="MHV11" s="47"/>
      <c r="MHW11" s="47"/>
      <c r="MHX11" s="47"/>
      <c r="MHY11" s="47"/>
      <c r="MHZ11" s="47"/>
      <c r="MIA11" s="47"/>
      <c r="MIB11" s="47"/>
      <c r="MIC11" s="47"/>
      <c r="MID11" s="47"/>
      <c r="MIE11" s="47"/>
      <c r="MIF11" s="47"/>
      <c r="MIG11" s="47"/>
      <c r="MIH11" s="47"/>
      <c r="MII11" s="47"/>
      <c r="MIJ11" s="47"/>
      <c r="MIK11" s="47"/>
      <c r="MIL11" s="47"/>
      <c r="MIM11" s="47"/>
      <c r="MIN11" s="47"/>
      <c r="MIO11" s="47"/>
      <c r="MIP11" s="47"/>
      <c r="MIQ11" s="47"/>
      <c r="MIR11" s="47"/>
      <c r="MIS11" s="47"/>
      <c r="MIT11" s="47"/>
      <c r="MIU11" s="47"/>
      <c r="MIV11" s="47"/>
      <c r="MIW11" s="47"/>
      <c r="MIX11" s="47"/>
      <c r="MIY11" s="47"/>
      <c r="MIZ11" s="47"/>
      <c r="MJA11" s="47"/>
      <c r="MJB11" s="47"/>
      <c r="MJC11" s="47"/>
      <c r="MJD11" s="47"/>
      <c r="MJE11" s="47"/>
      <c r="MJF11" s="47"/>
      <c r="MJG11" s="47"/>
      <c r="MJH11" s="47"/>
      <c r="MJI11" s="47"/>
      <c r="MJJ11" s="47"/>
      <c r="MJK11" s="47"/>
      <c r="MJL11" s="47"/>
      <c r="MJM11" s="47"/>
      <c r="MJN11" s="47"/>
      <c r="MJO11" s="47"/>
      <c r="MJP11" s="47"/>
      <c r="MJQ11" s="47"/>
      <c r="MJR11" s="47"/>
      <c r="MJS11" s="47"/>
      <c r="MJT11" s="47"/>
      <c r="MJU11" s="47"/>
      <c r="MJV11" s="47"/>
      <c r="MJW11" s="47"/>
      <c r="MJX11" s="47"/>
      <c r="MJY11" s="47"/>
      <c r="MJZ11" s="47"/>
      <c r="MKA11" s="47"/>
      <c r="MKB11" s="47"/>
      <c r="MKC11" s="47"/>
      <c r="MKD11" s="47"/>
      <c r="MKE11" s="47"/>
      <c r="MKF11" s="47"/>
      <c r="MKG11" s="47"/>
      <c r="MKH11" s="47"/>
      <c r="MKI11" s="47"/>
      <c r="MKJ11" s="47"/>
      <c r="MKK11" s="47"/>
      <c r="MKL11" s="47"/>
      <c r="MKM11" s="47"/>
      <c r="MKN11" s="47"/>
      <c r="MKO11" s="47"/>
      <c r="MKP11" s="47"/>
      <c r="MKQ11" s="47"/>
      <c r="MKR11" s="47"/>
      <c r="MKS11" s="47"/>
      <c r="MKT11" s="47"/>
      <c r="MKU11" s="47"/>
      <c r="MKV11" s="47"/>
      <c r="MKW11" s="47"/>
      <c r="MKX11" s="47"/>
      <c r="MKY11" s="47"/>
      <c r="MKZ11" s="47"/>
      <c r="MLA11" s="47"/>
      <c r="MLB11" s="47"/>
      <c r="MLC11" s="47"/>
      <c r="MLD11" s="47"/>
      <c r="MLE11" s="47"/>
      <c r="MLF11" s="47"/>
      <c r="MLG11" s="47"/>
      <c r="MLH11" s="47"/>
      <c r="MLI11" s="47"/>
      <c r="MLJ11" s="47"/>
      <c r="MLK11" s="47"/>
      <c r="MLL11" s="47"/>
      <c r="MLM11" s="47"/>
      <c r="MLN11" s="47"/>
      <c r="MLO11" s="47"/>
      <c r="MLP11" s="47"/>
      <c r="MLQ11" s="47"/>
      <c r="MLR11" s="47"/>
      <c r="MLS11" s="47"/>
      <c r="MLT11" s="47"/>
      <c r="MLU11" s="47"/>
      <c r="MLV11" s="47"/>
      <c r="MLW11" s="47"/>
      <c r="MLX11" s="47"/>
      <c r="MLY11" s="47"/>
      <c r="MLZ11" s="47"/>
      <c r="MMA11" s="47"/>
      <c r="MMB11" s="47"/>
      <c r="MMC11" s="47"/>
      <c r="MMD11" s="47"/>
      <c r="MME11" s="47"/>
      <c r="MMF11" s="47"/>
      <c r="MMG11" s="47"/>
      <c r="MMH11" s="47"/>
      <c r="MMI11" s="47"/>
      <c r="MMJ11" s="47"/>
      <c r="MMK11" s="47"/>
      <c r="MML11" s="47"/>
      <c r="MMM11" s="47"/>
      <c r="MMN11" s="47"/>
      <c r="MMO11" s="47"/>
      <c r="MMP11" s="47"/>
      <c r="MMQ11" s="47"/>
      <c r="MMR11" s="47"/>
      <c r="MMS11" s="47"/>
      <c r="MMT11" s="47"/>
      <c r="MMU11" s="47"/>
      <c r="MMV11" s="47"/>
      <c r="MMW11" s="47"/>
      <c r="MMX11" s="47"/>
      <c r="MMY11" s="47"/>
      <c r="MMZ11" s="47"/>
      <c r="MNA11" s="47"/>
      <c r="MNB11" s="47"/>
      <c r="MNC11" s="47"/>
      <c r="MND11" s="47"/>
      <c r="MNE11" s="47"/>
      <c r="MNF11" s="47"/>
      <c r="MNG11" s="47"/>
      <c r="MNH11" s="47"/>
      <c r="MNI11" s="47"/>
      <c r="MNJ11" s="47"/>
      <c r="MNK11" s="47"/>
      <c r="MNL11" s="47"/>
      <c r="MNM11" s="47"/>
      <c r="MNN11" s="47"/>
      <c r="MNO11" s="47"/>
      <c r="MNP11" s="47"/>
      <c r="MNQ11" s="47"/>
      <c r="MNR11" s="47"/>
      <c r="MNS11" s="47"/>
      <c r="MNT11" s="47"/>
      <c r="MNU11" s="47"/>
      <c r="MNV11" s="47"/>
      <c r="MNW11" s="47"/>
      <c r="MNX11" s="47"/>
      <c r="MNY11" s="47"/>
      <c r="MNZ11" s="47"/>
      <c r="MOA11" s="47"/>
      <c r="MOB11" s="47"/>
      <c r="MOC11" s="47"/>
      <c r="MOD11" s="47"/>
      <c r="MOE11" s="47"/>
      <c r="MOF11" s="47"/>
      <c r="MOG11" s="47"/>
      <c r="MOH11" s="47"/>
      <c r="MOI11" s="47"/>
      <c r="MOJ11" s="47"/>
      <c r="MOK11" s="47"/>
      <c r="MOL11" s="47"/>
      <c r="MOM11" s="47"/>
      <c r="MON11" s="47"/>
      <c r="MOO11" s="47"/>
      <c r="MOP11" s="47"/>
      <c r="MOQ11" s="47"/>
      <c r="MOR11" s="47"/>
      <c r="MOS11" s="47"/>
      <c r="MOT11" s="47"/>
      <c r="MOU11" s="47"/>
      <c r="MOV11" s="47"/>
      <c r="MOW11" s="47"/>
      <c r="MOX11" s="47"/>
      <c r="MOY11" s="47"/>
      <c r="MOZ11" s="47"/>
      <c r="MPA11" s="47"/>
      <c r="MPB11" s="47"/>
      <c r="MPC11" s="47"/>
      <c r="MPD11" s="47"/>
      <c r="MPE11" s="47"/>
      <c r="MPF11" s="47"/>
      <c r="MPG11" s="47"/>
      <c r="MPH11" s="47"/>
      <c r="MPI11" s="47"/>
      <c r="MPJ11" s="47"/>
      <c r="MPK11" s="47"/>
      <c r="MPL11" s="47"/>
      <c r="MPM11" s="47"/>
      <c r="MPN11" s="47"/>
      <c r="MPO11" s="47"/>
      <c r="MPP11" s="47"/>
      <c r="MPQ11" s="47"/>
      <c r="MPR11" s="47"/>
      <c r="MPS11" s="47"/>
      <c r="MPT11" s="47"/>
      <c r="MPU11" s="47"/>
      <c r="MPV11" s="47"/>
      <c r="MPW11" s="47"/>
      <c r="MPX11" s="47"/>
      <c r="MPY11" s="47"/>
      <c r="MPZ11" s="47"/>
      <c r="MQA11" s="47"/>
      <c r="MQB11" s="47"/>
      <c r="MQC11" s="47"/>
      <c r="MQD11" s="47"/>
      <c r="MQE11" s="47"/>
      <c r="MQF11" s="47"/>
      <c r="MQG11" s="47"/>
      <c r="MQH11" s="47"/>
      <c r="MQI11" s="47"/>
      <c r="MQJ11" s="47"/>
      <c r="MQK11" s="47"/>
      <c r="MQL11" s="47"/>
      <c r="MQM11" s="47"/>
      <c r="MQN11" s="47"/>
      <c r="MQO11" s="47"/>
      <c r="MQP11" s="47"/>
      <c r="MQQ11" s="47"/>
      <c r="MQR11" s="47"/>
      <c r="MQS11" s="47"/>
      <c r="MQT11" s="47"/>
      <c r="MQU11" s="47"/>
      <c r="MQV11" s="47"/>
      <c r="MQW11" s="47"/>
      <c r="MQX11" s="47"/>
      <c r="MQY11" s="47"/>
      <c r="MQZ11" s="47"/>
      <c r="MRA11" s="47"/>
      <c r="MRB11" s="47"/>
      <c r="MRC11" s="47"/>
      <c r="MRD11" s="47"/>
      <c r="MRE11" s="47"/>
      <c r="MRF11" s="47"/>
      <c r="MRG11" s="47"/>
      <c r="MRH11" s="47"/>
      <c r="MRI11" s="47"/>
      <c r="MRJ11" s="47"/>
      <c r="MRK11" s="47"/>
      <c r="MRL11" s="47"/>
      <c r="MRM11" s="47"/>
      <c r="MRN11" s="47"/>
      <c r="MRO11" s="47"/>
      <c r="MRP11" s="47"/>
      <c r="MRQ11" s="47"/>
      <c r="MRR11" s="47"/>
      <c r="MRS11" s="47"/>
      <c r="MRT11" s="47"/>
      <c r="MRU11" s="47"/>
      <c r="MRV11" s="47"/>
      <c r="MRW11" s="47"/>
      <c r="MRX11" s="47"/>
      <c r="MRY11" s="47"/>
      <c r="MRZ11" s="47"/>
      <c r="MSA11" s="47"/>
      <c r="MSB11" s="47"/>
      <c r="MSC11" s="47"/>
      <c r="MSD11" s="47"/>
      <c r="MSE11" s="47"/>
      <c r="MSF11" s="47"/>
      <c r="MSG11" s="47"/>
      <c r="MSH11" s="47"/>
      <c r="MSI11" s="47"/>
      <c r="MSJ11" s="47"/>
      <c r="MSK11" s="47"/>
      <c r="MSL11" s="47"/>
      <c r="MSM11" s="47"/>
      <c r="MSN11" s="47"/>
      <c r="MSO11" s="47"/>
      <c r="MSP11" s="47"/>
      <c r="MSQ11" s="47"/>
      <c r="MSR11" s="47"/>
      <c r="MSS11" s="47"/>
      <c r="MST11" s="47"/>
      <c r="MSU11" s="47"/>
      <c r="MSV11" s="47"/>
      <c r="MSW11" s="47"/>
      <c r="MSX11" s="47"/>
      <c r="MSY11" s="47"/>
      <c r="MSZ11" s="47"/>
      <c r="MTA11" s="47"/>
      <c r="MTB11" s="47"/>
      <c r="MTC11" s="47"/>
      <c r="MTD11" s="47"/>
      <c r="MTE11" s="47"/>
      <c r="MTF11" s="47"/>
      <c r="MTG11" s="47"/>
      <c r="MTH11" s="47"/>
      <c r="MTI11" s="47"/>
      <c r="MTJ11" s="47"/>
      <c r="MTK11" s="47"/>
      <c r="MTL11" s="47"/>
      <c r="MTM11" s="47"/>
      <c r="MTN11" s="47"/>
      <c r="MTO11" s="47"/>
      <c r="MTP11" s="47"/>
      <c r="MTQ11" s="47"/>
      <c r="MTR11" s="47"/>
      <c r="MTS11" s="47"/>
      <c r="MTT11" s="47"/>
      <c r="MTU11" s="47"/>
      <c r="MTV11" s="47"/>
      <c r="MTW11" s="47"/>
      <c r="MTX11" s="47"/>
      <c r="MTY11" s="47"/>
      <c r="MTZ11" s="47"/>
      <c r="MUA11" s="47"/>
      <c r="MUB11" s="47"/>
      <c r="MUC11" s="47"/>
      <c r="MUD11" s="47"/>
      <c r="MUE11" s="47"/>
      <c r="MUF11" s="47"/>
      <c r="MUG11" s="47"/>
      <c r="MUH11" s="47"/>
      <c r="MUI11" s="47"/>
      <c r="MUJ11" s="47"/>
      <c r="MUK11" s="47"/>
      <c r="MUL11" s="47"/>
      <c r="MUM11" s="47"/>
      <c r="MUN11" s="47"/>
      <c r="MUO11" s="47"/>
      <c r="MUP11" s="47"/>
      <c r="MUQ11" s="47"/>
      <c r="MUR11" s="47"/>
      <c r="MUS11" s="47"/>
      <c r="MUT11" s="47"/>
      <c r="MUU11" s="47"/>
      <c r="MUV11" s="47"/>
      <c r="MUW11" s="47"/>
      <c r="MUX11" s="47"/>
      <c r="MUY11" s="47"/>
      <c r="MUZ11" s="47"/>
      <c r="MVA11" s="47"/>
      <c r="MVB11" s="47"/>
      <c r="MVC11" s="47"/>
      <c r="MVD11" s="47"/>
      <c r="MVE11" s="47"/>
      <c r="MVF11" s="47"/>
      <c r="MVG11" s="47"/>
      <c r="MVH11" s="47"/>
      <c r="MVI11" s="47"/>
      <c r="MVJ11" s="47"/>
      <c r="MVK11" s="47"/>
      <c r="MVL11" s="47"/>
      <c r="MVM11" s="47"/>
      <c r="MVN11" s="47"/>
      <c r="MVO11" s="47"/>
      <c r="MVP11" s="47"/>
      <c r="MVQ11" s="47"/>
      <c r="MVR11" s="47"/>
      <c r="MVS11" s="47"/>
      <c r="MVT11" s="47"/>
      <c r="MVU11" s="47"/>
      <c r="MVV11" s="47"/>
      <c r="MVW11" s="47"/>
      <c r="MVX11" s="47"/>
      <c r="MVY11" s="47"/>
      <c r="MVZ11" s="47"/>
      <c r="MWA11" s="47"/>
      <c r="MWB11" s="47"/>
      <c r="MWC11" s="47"/>
      <c r="MWD11" s="47"/>
      <c r="MWE11" s="47"/>
      <c r="MWF11" s="47"/>
      <c r="MWG11" s="47"/>
      <c r="MWH11" s="47"/>
      <c r="MWI11" s="47"/>
      <c r="MWJ11" s="47"/>
      <c r="MWK11" s="47"/>
      <c r="MWL11" s="47"/>
      <c r="MWM11" s="47"/>
      <c r="MWN11" s="47"/>
      <c r="MWO11" s="47"/>
      <c r="MWP11" s="47"/>
      <c r="MWQ11" s="47"/>
      <c r="MWR11" s="47"/>
      <c r="MWS11" s="47"/>
      <c r="MWT11" s="47"/>
      <c r="MWU11" s="47"/>
      <c r="MWV11" s="47"/>
      <c r="MWW11" s="47"/>
      <c r="MWX11" s="47"/>
      <c r="MWY11" s="47"/>
      <c r="MWZ11" s="47"/>
      <c r="MXA11" s="47"/>
      <c r="MXB11" s="47"/>
      <c r="MXC11" s="47"/>
      <c r="MXD11" s="47"/>
      <c r="MXE11" s="47"/>
      <c r="MXF11" s="47"/>
      <c r="MXG11" s="47"/>
      <c r="MXH11" s="47"/>
      <c r="MXI11" s="47"/>
      <c r="MXJ11" s="47"/>
      <c r="MXK11" s="47"/>
      <c r="MXL11" s="47"/>
      <c r="MXM11" s="47"/>
      <c r="MXN11" s="47"/>
      <c r="MXO11" s="47"/>
      <c r="MXP11" s="47"/>
      <c r="MXQ11" s="47"/>
      <c r="MXR11" s="47"/>
      <c r="MXS11" s="47"/>
      <c r="MXT11" s="47"/>
      <c r="MXU11" s="47"/>
      <c r="MXV11" s="47"/>
      <c r="MXW11" s="47"/>
      <c r="MXX11" s="47"/>
      <c r="MXY11" s="47"/>
      <c r="MXZ11" s="47"/>
      <c r="MYA11" s="47"/>
      <c r="MYB11" s="47"/>
      <c r="MYC11" s="47"/>
      <c r="MYD11" s="47"/>
      <c r="MYE11" s="47"/>
      <c r="MYF11" s="47"/>
      <c r="MYG11" s="47"/>
      <c r="MYH11" s="47"/>
      <c r="MYI11" s="47"/>
      <c r="MYJ11" s="47"/>
      <c r="MYK11" s="47"/>
      <c r="MYL11" s="47"/>
      <c r="MYM11" s="47"/>
      <c r="MYN11" s="47"/>
      <c r="MYO11" s="47"/>
      <c r="MYP11" s="47"/>
      <c r="MYQ11" s="47"/>
      <c r="MYR11" s="47"/>
      <c r="MYS11" s="47"/>
      <c r="MYT11" s="47"/>
      <c r="MYU11" s="47"/>
      <c r="MYV11" s="47"/>
      <c r="MYW11" s="47"/>
      <c r="MYX11" s="47"/>
      <c r="MYY11" s="47"/>
      <c r="MYZ11" s="47"/>
      <c r="MZA11" s="47"/>
      <c r="MZB11" s="47"/>
      <c r="MZC11" s="47"/>
      <c r="MZD11" s="47"/>
      <c r="MZE11" s="47"/>
      <c r="MZF11" s="47"/>
      <c r="MZG11" s="47"/>
      <c r="MZH11" s="47"/>
      <c r="MZI11" s="47"/>
      <c r="MZJ11" s="47"/>
      <c r="MZK11" s="47"/>
      <c r="MZL11" s="47"/>
      <c r="MZM11" s="47"/>
      <c r="MZN11" s="47"/>
      <c r="MZO11" s="47"/>
      <c r="MZP11" s="47"/>
      <c r="MZQ11" s="47"/>
      <c r="MZR11" s="47"/>
      <c r="MZS11" s="47"/>
      <c r="MZT11" s="47"/>
      <c r="MZU11" s="47"/>
      <c r="MZV11" s="47"/>
      <c r="MZW11" s="47"/>
      <c r="MZX11" s="47"/>
      <c r="MZY11" s="47"/>
      <c r="MZZ11" s="47"/>
      <c r="NAA11" s="47"/>
      <c r="NAB11" s="47"/>
      <c r="NAC11" s="47"/>
      <c r="NAD11" s="47"/>
      <c r="NAE11" s="47"/>
      <c r="NAF11" s="47"/>
      <c r="NAG11" s="47"/>
      <c r="NAH11" s="47"/>
      <c r="NAI11" s="47"/>
      <c r="NAJ11" s="47"/>
      <c r="NAK11" s="47"/>
      <c r="NAL11" s="47"/>
      <c r="NAM11" s="47"/>
      <c r="NAN11" s="47"/>
      <c r="NAO11" s="47"/>
      <c r="NAP11" s="47"/>
      <c r="NAQ11" s="47"/>
      <c r="NAR11" s="47"/>
      <c r="NAS11" s="47"/>
      <c r="NAT11" s="47"/>
      <c r="NAU11" s="47"/>
      <c r="NAV11" s="47"/>
      <c r="NAW11" s="47"/>
      <c r="NAX11" s="47"/>
      <c r="NAY11" s="47"/>
      <c r="NAZ11" s="47"/>
      <c r="NBA11" s="47"/>
      <c r="NBB11" s="47"/>
      <c r="NBC11" s="47"/>
      <c r="NBD11" s="47"/>
      <c r="NBE11" s="47"/>
      <c r="NBF11" s="47"/>
      <c r="NBG11" s="47"/>
      <c r="NBH11" s="47"/>
      <c r="NBI11" s="47"/>
      <c r="NBJ11" s="47"/>
      <c r="NBK11" s="47"/>
      <c r="NBL11" s="47"/>
      <c r="NBM11" s="47"/>
      <c r="NBN11" s="47"/>
      <c r="NBO11" s="47"/>
      <c r="NBP11" s="47"/>
      <c r="NBQ11" s="47"/>
      <c r="NBR11" s="47"/>
      <c r="NBS11" s="47"/>
      <c r="NBT11" s="47"/>
      <c r="NBU11" s="47"/>
      <c r="NBV11" s="47"/>
      <c r="NBW11" s="47"/>
      <c r="NBX11" s="47"/>
      <c r="NBY11" s="47"/>
      <c r="NBZ11" s="47"/>
      <c r="NCA11" s="47"/>
      <c r="NCB11" s="47"/>
      <c r="NCC11" s="47"/>
      <c r="NCD11" s="47"/>
      <c r="NCE11" s="47"/>
      <c r="NCF11" s="47"/>
      <c r="NCG11" s="47"/>
      <c r="NCH11" s="47"/>
      <c r="NCI11" s="47"/>
      <c r="NCJ11" s="47"/>
      <c r="NCK11" s="47"/>
      <c r="NCL11" s="47"/>
      <c r="NCM11" s="47"/>
      <c r="NCN11" s="47"/>
      <c r="NCO11" s="47"/>
      <c r="NCP11" s="47"/>
      <c r="NCQ11" s="47"/>
      <c r="NCR11" s="47"/>
      <c r="NCS11" s="47"/>
      <c r="NCT11" s="47"/>
      <c r="NCU11" s="47"/>
      <c r="NCV11" s="47"/>
      <c r="NCW11" s="47"/>
      <c r="NCX11" s="47"/>
      <c r="NCY11" s="47"/>
      <c r="NCZ11" s="47"/>
      <c r="NDA11" s="47"/>
      <c r="NDB11" s="47"/>
      <c r="NDC11" s="47"/>
      <c r="NDD11" s="47"/>
      <c r="NDE11" s="47"/>
      <c r="NDF11" s="47"/>
      <c r="NDG11" s="47"/>
      <c r="NDH11" s="47"/>
      <c r="NDI11" s="47"/>
      <c r="NDJ11" s="47"/>
      <c r="NDK11" s="47"/>
      <c r="NDL11" s="47"/>
      <c r="NDM11" s="47"/>
      <c r="NDN11" s="47"/>
      <c r="NDO11" s="47"/>
      <c r="NDP11" s="47"/>
      <c r="NDQ11" s="47"/>
      <c r="NDR11" s="47"/>
      <c r="NDS11" s="47"/>
      <c r="NDT11" s="47"/>
      <c r="NDU11" s="47"/>
      <c r="NDV11" s="47"/>
      <c r="NDW11" s="47"/>
      <c r="NDX11" s="47"/>
      <c r="NDY11" s="47"/>
      <c r="NDZ11" s="47"/>
      <c r="NEA11" s="47"/>
      <c r="NEB11" s="47"/>
      <c r="NEC11" s="47"/>
      <c r="NED11" s="47"/>
      <c r="NEE11" s="47"/>
      <c r="NEF11" s="47"/>
      <c r="NEG11" s="47"/>
      <c r="NEH11" s="47"/>
      <c r="NEI11" s="47"/>
      <c r="NEJ11" s="47"/>
      <c r="NEK11" s="47"/>
      <c r="NEL11" s="47"/>
      <c r="NEM11" s="47"/>
      <c r="NEN11" s="47"/>
      <c r="NEO11" s="47"/>
      <c r="NEP11" s="47"/>
      <c r="NEQ11" s="47"/>
      <c r="NER11" s="47"/>
      <c r="NES11" s="47"/>
      <c r="NET11" s="47"/>
      <c r="NEU11" s="47"/>
      <c r="NEV11" s="47"/>
      <c r="NEW11" s="47"/>
      <c r="NEX11" s="47"/>
      <c r="NEY11" s="47"/>
      <c r="NEZ11" s="47"/>
      <c r="NFA11" s="47"/>
      <c r="NFB11" s="47"/>
      <c r="NFC11" s="47"/>
      <c r="NFD11" s="47"/>
      <c r="NFE11" s="47"/>
      <c r="NFF11" s="47"/>
      <c r="NFG11" s="47"/>
      <c r="NFH11" s="47"/>
      <c r="NFI11" s="47"/>
      <c r="NFJ11" s="47"/>
      <c r="NFK11" s="47"/>
      <c r="NFL11" s="47"/>
      <c r="NFM11" s="47"/>
      <c r="NFN11" s="47"/>
      <c r="NFO11" s="47"/>
      <c r="NFP11" s="47"/>
      <c r="NFQ11" s="47"/>
      <c r="NFR11" s="47"/>
      <c r="NFS11" s="47"/>
      <c r="NFT11" s="47"/>
      <c r="NFU11" s="47"/>
      <c r="NFV11" s="47"/>
      <c r="NFW11" s="47"/>
      <c r="NFX11" s="47"/>
      <c r="NFY11" s="47"/>
      <c r="NFZ11" s="47"/>
      <c r="NGA11" s="47"/>
      <c r="NGB11" s="47"/>
      <c r="NGC11" s="47"/>
      <c r="NGD11" s="47"/>
      <c r="NGE11" s="47"/>
      <c r="NGF11" s="47"/>
      <c r="NGG11" s="47"/>
      <c r="NGH11" s="47"/>
      <c r="NGI11" s="47"/>
      <c r="NGJ11" s="47"/>
      <c r="NGK11" s="47"/>
      <c r="NGL11" s="47"/>
      <c r="NGM11" s="47"/>
      <c r="NGN11" s="47"/>
      <c r="NGO11" s="47"/>
      <c r="NGP11" s="47"/>
      <c r="NGQ11" s="47"/>
      <c r="NGR11" s="47"/>
      <c r="NGS11" s="47"/>
      <c r="NGT11" s="47"/>
      <c r="NGU11" s="47"/>
      <c r="NGV11" s="47"/>
      <c r="NGW11" s="47"/>
      <c r="NGX11" s="47"/>
      <c r="NGY11" s="47"/>
      <c r="NGZ11" s="47"/>
      <c r="NHA11" s="47"/>
      <c r="NHB11" s="47"/>
      <c r="NHC11" s="47"/>
      <c r="NHD11" s="47"/>
      <c r="NHE11" s="47"/>
      <c r="NHF11" s="47"/>
      <c r="NHG11" s="47"/>
      <c r="NHH11" s="47"/>
      <c r="NHI11" s="47"/>
      <c r="NHJ11" s="47"/>
      <c r="NHK11" s="47"/>
      <c r="NHL11" s="47"/>
      <c r="NHM11" s="47"/>
      <c r="NHN11" s="47"/>
      <c r="NHO11" s="47"/>
      <c r="NHP11" s="47"/>
      <c r="NHQ11" s="47"/>
      <c r="NHR11" s="47"/>
      <c r="NHS11" s="47"/>
      <c r="NHT11" s="47"/>
      <c r="NHU11" s="47"/>
      <c r="NHV11" s="47"/>
      <c r="NHW11" s="47"/>
      <c r="NHX11" s="47"/>
      <c r="NHY11" s="47"/>
      <c r="NHZ11" s="47"/>
      <c r="NIA11" s="47"/>
      <c r="NIB11" s="47"/>
      <c r="NIC11" s="47"/>
      <c r="NID11" s="47"/>
      <c r="NIE11" s="47"/>
      <c r="NIF11" s="47"/>
      <c r="NIG11" s="47"/>
      <c r="NIH11" s="47"/>
      <c r="NII11" s="47"/>
      <c r="NIJ11" s="47"/>
      <c r="NIK11" s="47"/>
      <c r="NIL11" s="47"/>
      <c r="NIM11" s="47"/>
      <c r="NIN11" s="47"/>
      <c r="NIO11" s="47"/>
      <c r="NIP11" s="47"/>
      <c r="NIQ11" s="47"/>
      <c r="NIR11" s="47"/>
      <c r="NIS11" s="47"/>
      <c r="NIT11" s="47"/>
      <c r="NIU11" s="47"/>
      <c r="NIV11" s="47"/>
      <c r="NIW11" s="47"/>
      <c r="NIX11" s="47"/>
      <c r="NIY11" s="47"/>
      <c r="NIZ11" s="47"/>
      <c r="NJA11" s="47"/>
      <c r="NJB11" s="47"/>
      <c r="NJC11" s="47"/>
      <c r="NJD11" s="47"/>
      <c r="NJE11" s="47"/>
      <c r="NJF11" s="47"/>
      <c r="NJG11" s="47"/>
      <c r="NJH11" s="47"/>
      <c r="NJI11" s="47"/>
      <c r="NJJ11" s="47"/>
      <c r="NJK11" s="47"/>
      <c r="NJL11" s="47"/>
      <c r="NJM11" s="47"/>
      <c r="NJN11" s="47"/>
      <c r="NJO11" s="47"/>
      <c r="NJP11" s="47"/>
      <c r="NJQ11" s="47"/>
      <c r="NJR11" s="47"/>
      <c r="NJS11" s="47"/>
      <c r="NJT11" s="47"/>
      <c r="NJU11" s="47"/>
      <c r="NJV11" s="47"/>
      <c r="NJW11" s="47"/>
      <c r="NJX11" s="47"/>
      <c r="NJY11" s="47"/>
      <c r="NJZ11" s="47"/>
      <c r="NKA11" s="47"/>
      <c r="NKB11" s="47"/>
      <c r="NKC11" s="47"/>
      <c r="NKD11" s="47"/>
      <c r="NKE11" s="47"/>
      <c r="NKF11" s="47"/>
      <c r="NKG11" s="47"/>
      <c r="NKH11" s="47"/>
      <c r="NKI11" s="47"/>
      <c r="NKJ11" s="47"/>
      <c r="NKK11" s="47"/>
      <c r="NKL11" s="47"/>
      <c r="NKM11" s="47"/>
      <c r="NKN11" s="47"/>
      <c r="NKO11" s="47"/>
      <c r="NKP11" s="47"/>
      <c r="NKQ11" s="47"/>
      <c r="NKR11" s="47"/>
      <c r="NKS11" s="47"/>
      <c r="NKT11" s="47"/>
      <c r="NKU11" s="47"/>
      <c r="NKV11" s="47"/>
      <c r="NKW11" s="47"/>
      <c r="NKX11" s="47"/>
      <c r="NKY11" s="47"/>
      <c r="NKZ11" s="47"/>
      <c r="NLA11" s="47"/>
      <c r="NLB11" s="47"/>
      <c r="NLC11" s="47"/>
      <c r="NLD11" s="47"/>
      <c r="NLE11" s="47"/>
      <c r="NLF11" s="47"/>
      <c r="NLG11" s="47"/>
      <c r="NLH11" s="47"/>
      <c r="NLI11" s="47"/>
      <c r="NLJ11" s="47"/>
      <c r="NLK11" s="47"/>
      <c r="NLL11" s="47"/>
      <c r="NLM11" s="47"/>
      <c r="NLN11" s="47"/>
      <c r="NLO11" s="47"/>
      <c r="NLP11" s="47"/>
      <c r="NLQ11" s="47"/>
      <c r="NLR11" s="47"/>
      <c r="NLS11" s="47"/>
      <c r="NLT11" s="47"/>
      <c r="NLU11" s="47"/>
      <c r="NLV11" s="47"/>
      <c r="NLW11" s="47"/>
      <c r="NLX11" s="47"/>
      <c r="NLY11" s="47"/>
      <c r="NLZ11" s="47"/>
      <c r="NMA11" s="47"/>
      <c r="NMB11" s="47"/>
      <c r="NMC11" s="47"/>
      <c r="NMD11" s="47"/>
      <c r="NME11" s="47"/>
      <c r="NMF11" s="47"/>
      <c r="NMG11" s="47"/>
      <c r="NMH11" s="47"/>
      <c r="NMI11" s="47"/>
      <c r="NMJ11" s="47"/>
      <c r="NMK11" s="47"/>
      <c r="NML11" s="47"/>
      <c r="NMM11" s="47"/>
      <c r="NMN11" s="47"/>
      <c r="NMO11" s="47"/>
      <c r="NMP11" s="47"/>
      <c r="NMQ11" s="47"/>
      <c r="NMR11" s="47"/>
      <c r="NMS11" s="47"/>
      <c r="NMT11" s="47"/>
      <c r="NMU11" s="47"/>
      <c r="NMV11" s="47"/>
      <c r="NMW11" s="47"/>
      <c r="NMX11" s="47"/>
      <c r="NMY11" s="47"/>
      <c r="NMZ11" s="47"/>
      <c r="NNA11" s="47"/>
      <c r="NNB11" s="47"/>
      <c r="NNC11" s="47"/>
      <c r="NND11" s="47"/>
      <c r="NNE11" s="47"/>
      <c r="NNF11" s="47"/>
      <c r="NNG11" s="47"/>
      <c r="NNH11" s="47"/>
      <c r="NNI11" s="47"/>
      <c r="NNJ11" s="47"/>
      <c r="NNK11" s="47"/>
      <c r="NNL11" s="47"/>
      <c r="NNM11" s="47"/>
      <c r="NNN11" s="47"/>
      <c r="NNO11" s="47"/>
      <c r="NNP11" s="47"/>
      <c r="NNQ11" s="47"/>
      <c r="NNR11" s="47"/>
      <c r="NNS11" s="47"/>
      <c r="NNT11" s="47"/>
      <c r="NNU11" s="47"/>
      <c r="NNV11" s="47"/>
      <c r="NNW11" s="47"/>
      <c r="NNX11" s="47"/>
      <c r="NNY11" s="47"/>
      <c r="NNZ11" s="47"/>
      <c r="NOA11" s="47"/>
      <c r="NOB11" s="47"/>
      <c r="NOC11" s="47"/>
      <c r="NOD11" s="47"/>
      <c r="NOE11" s="47"/>
      <c r="NOF11" s="47"/>
      <c r="NOG11" s="47"/>
      <c r="NOH11" s="47"/>
      <c r="NOI11" s="47"/>
      <c r="NOJ11" s="47"/>
      <c r="NOK11" s="47"/>
      <c r="NOL11" s="47"/>
      <c r="NOM11" s="47"/>
      <c r="NON11" s="47"/>
      <c r="NOO11" s="47"/>
      <c r="NOP11" s="47"/>
      <c r="NOQ11" s="47"/>
      <c r="NOR11" s="47"/>
      <c r="NOS11" s="47"/>
      <c r="NOT11" s="47"/>
      <c r="NOU11" s="47"/>
      <c r="NOV11" s="47"/>
      <c r="NOW11" s="47"/>
      <c r="NOX11" s="47"/>
      <c r="NOY11" s="47"/>
      <c r="NOZ11" s="47"/>
      <c r="NPA11" s="47"/>
      <c r="NPB11" s="47"/>
      <c r="NPC11" s="47"/>
      <c r="NPD11" s="47"/>
      <c r="NPE11" s="47"/>
      <c r="NPF11" s="47"/>
      <c r="NPG11" s="47"/>
      <c r="NPH11" s="47"/>
      <c r="NPI11" s="47"/>
      <c r="NPJ11" s="47"/>
      <c r="NPK11" s="47"/>
      <c r="NPL11" s="47"/>
      <c r="NPM11" s="47"/>
      <c r="NPN11" s="47"/>
      <c r="NPO11" s="47"/>
      <c r="NPP11" s="47"/>
      <c r="NPQ11" s="47"/>
      <c r="NPR11" s="47"/>
      <c r="NPS11" s="47"/>
      <c r="NPT11" s="47"/>
      <c r="NPU11" s="47"/>
      <c r="NPV11" s="47"/>
      <c r="NPW11" s="47"/>
      <c r="NPX11" s="47"/>
      <c r="NPY11" s="47"/>
      <c r="NPZ11" s="47"/>
      <c r="NQA11" s="47"/>
      <c r="NQB11" s="47"/>
      <c r="NQC11" s="47"/>
      <c r="NQD11" s="47"/>
      <c r="NQE11" s="47"/>
      <c r="NQF11" s="47"/>
      <c r="NQG11" s="47"/>
      <c r="NQH11" s="47"/>
      <c r="NQI11" s="47"/>
      <c r="NQJ11" s="47"/>
      <c r="NQK11" s="47"/>
      <c r="NQL11" s="47"/>
      <c r="NQM11" s="47"/>
      <c r="NQN11" s="47"/>
      <c r="NQO11" s="47"/>
      <c r="NQP11" s="47"/>
      <c r="NQQ11" s="47"/>
      <c r="NQR11" s="47"/>
      <c r="NQS11" s="47"/>
      <c r="NQT11" s="47"/>
      <c r="NQU11" s="47"/>
      <c r="NQV11" s="47"/>
      <c r="NQW11" s="47"/>
      <c r="NQX11" s="47"/>
      <c r="NQY11" s="47"/>
      <c r="NQZ11" s="47"/>
      <c r="NRA11" s="47"/>
      <c r="NRB11" s="47"/>
      <c r="NRC11" s="47"/>
      <c r="NRD11" s="47"/>
      <c r="NRE11" s="47"/>
      <c r="NRF11" s="47"/>
      <c r="NRG11" s="47"/>
      <c r="NRH11" s="47"/>
      <c r="NRI11" s="47"/>
      <c r="NRJ11" s="47"/>
      <c r="NRK11" s="47"/>
      <c r="NRL11" s="47"/>
      <c r="NRM11" s="47"/>
      <c r="NRN11" s="47"/>
      <c r="NRO11" s="47"/>
      <c r="NRP11" s="47"/>
      <c r="NRQ11" s="47"/>
      <c r="NRR11" s="47"/>
      <c r="NRS11" s="47"/>
      <c r="NRT11" s="47"/>
      <c r="NRU11" s="47"/>
      <c r="NRV11" s="47"/>
      <c r="NRW11" s="47"/>
      <c r="NRX11" s="47"/>
      <c r="NRY11" s="47"/>
      <c r="NRZ11" s="47"/>
      <c r="NSA11" s="47"/>
      <c r="NSB11" s="47"/>
      <c r="NSC11" s="47"/>
      <c r="NSD11" s="47"/>
      <c r="NSE11" s="47"/>
      <c r="NSF11" s="47"/>
      <c r="NSG11" s="47"/>
      <c r="NSH11" s="47"/>
      <c r="NSI11" s="47"/>
      <c r="NSJ11" s="47"/>
      <c r="NSK11" s="47"/>
      <c r="NSL11" s="47"/>
      <c r="NSM11" s="47"/>
      <c r="NSN11" s="47"/>
      <c r="NSO11" s="47"/>
      <c r="NSP11" s="47"/>
      <c r="NSQ11" s="47"/>
      <c r="NSR11" s="47"/>
      <c r="NSS11" s="47"/>
      <c r="NST11" s="47"/>
      <c r="NSU11" s="47"/>
      <c r="NSV11" s="47"/>
      <c r="NSW11" s="47"/>
      <c r="NSX11" s="47"/>
      <c r="NSY11" s="47"/>
      <c r="NSZ11" s="47"/>
      <c r="NTA11" s="47"/>
      <c r="NTB11" s="47"/>
      <c r="NTC11" s="47"/>
      <c r="NTD11" s="47"/>
      <c r="NTE11" s="47"/>
      <c r="NTF11" s="47"/>
      <c r="NTG11" s="47"/>
      <c r="NTH11" s="47"/>
      <c r="NTI11" s="47"/>
      <c r="NTJ11" s="47"/>
      <c r="NTK11" s="47"/>
      <c r="NTL11" s="47"/>
      <c r="NTM11" s="47"/>
      <c r="NTN11" s="47"/>
      <c r="NTO11" s="47"/>
      <c r="NTP11" s="47"/>
      <c r="NTQ11" s="47"/>
      <c r="NTR11" s="47"/>
      <c r="NTS11" s="47"/>
      <c r="NTT11" s="47"/>
      <c r="NTU11" s="47"/>
      <c r="NTV11" s="47"/>
      <c r="NTW11" s="47"/>
      <c r="NTX11" s="47"/>
      <c r="NTY11" s="47"/>
      <c r="NTZ11" s="47"/>
      <c r="NUA11" s="47"/>
      <c r="NUB11" s="47"/>
      <c r="NUC11" s="47"/>
      <c r="NUD11" s="47"/>
      <c r="NUE11" s="47"/>
      <c r="NUF11" s="47"/>
      <c r="NUG11" s="47"/>
      <c r="NUH11" s="47"/>
      <c r="NUI11" s="47"/>
      <c r="NUJ11" s="47"/>
      <c r="NUK11" s="47"/>
      <c r="NUL11" s="47"/>
      <c r="NUM11" s="47"/>
      <c r="NUN11" s="47"/>
      <c r="NUO11" s="47"/>
      <c r="NUP11" s="47"/>
      <c r="NUQ11" s="47"/>
      <c r="NUR11" s="47"/>
      <c r="NUS11" s="47"/>
      <c r="NUT11" s="47"/>
      <c r="NUU11" s="47"/>
      <c r="NUV11" s="47"/>
      <c r="NUW11" s="47"/>
      <c r="NUX11" s="47"/>
      <c r="NUY11" s="47"/>
      <c r="NUZ11" s="47"/>
      <c r="NVA11" s="47"/>
      <c r="NVB11" s="47"/>
      <c r="NVC11" s="47"/>
      <c r="NVD11" s="47"/>
      <c r="NVE11" s="47"/>
      <c r="NVF11" s="47"/>
      <c r="NVG11" s="47"/>
      <c r="NVH11" s="47"/>
      <c r="NVI11" s="47"/>
      <c r="NVJ11" s="47"/>
      <c r="NVK11" s="47"/>
      <c r="NVL11" s="47"/>
      <c r="NVM11" s="47"/>
      <c r="NVN11" s="47"/>
      <c r="NVO11" s="47"/>
      <c r="NVP11" s="47"/>
      <c r="NVQ11" s="47"/>
      <c r="NVR11" s="47"/>
      <c r="NVS11" s="47"/>
      <c r="NVT11" s="47"/>
      <c r="NVU11" s="47"/>
      <c r="NVV11" s="47"/>
      <c r="NVW11" s="47"/>
      <c r="NVX11" s="47"/>
      <c r="NVY11" s="47"/>
      <c r="NVZ11" s="47"/>
      <c r="NWA11" s="47"/>
      <c r="NWB11" s="47"/>
      <c r="NWC11" s="47"/>
      <c r="NWD11" s="47"/>
      <c r="NWE11" s="47"/>
      <c r="NWF11" s="47"/>
      <c r="NWG11" s="47"/>
      <c r="NWH11" s="47"/>
      <c r="NWI11" s="47"/>
      <c r="NWJ11" s="47"/>
      <c r="NWK11" s="47"/>
      <c r="NWL11" s="47"/>
      <c r="NWM11" s="47"/>
      <c r="NWN11" s="47"/>
      <c r="NWO11" s="47"/>
      <c r="NWP11" s="47"/>
      <c r="NWQ11" s="47"/>
      <c r="NWR11" s="47"/>
      <c r="NWS11" s="47"/>
      <c r="NWT11" s="47"/>
      <c r="NWU11" s="47"/>
      <c r="NWV11" s="47"/>
      <c r="NWW11" s="47"/>
      <c r="NWX11" s="47"/>
      <c r="NWY11" s="47"/>
      <c r="NWZ11" s="47"/>
      <c r="NXA11" s="47"/>
      <c r="NXB11" s="47"/>
      <c r="NXC11" s="47"/>
      <c r="NXD11" s="47"/>
      <c r="NXE11" s="47"/>
      <c r="NXF11" s="47"/>
      <c r="NXG11" s="47"/>
      <c r="NXH11" s="47"/>
      <c r="NXI11" s="47"/>
      <c r="NXJ11" s="47"/>
      <c r="NXK11" s="47"/>
      <c r="NXL11" s="47"/>
      <c r="NXM11" s="47"/>
      <c r="NXN11" s="47"/>
      <c r="NXO11" s="47"/>
      <c r="NXP11" s="47"/>
      <c r="NXQ11" s="47"/>
      <c r="NXR11" s="47"/>
      <c r="NXS11" s="47"/>
      <c r="NXT11" s="47"/>
      <c r="NXU11" s="47"/>
      <c r="NXV11" s="47"/>
      <c r="NXW11" s="47"/>
      <c r="NXX11" s="47"/>
      <c r="NXY11" s="47"/>
      <c r="NXZ11" s="47"/>
      <c r="NYA11" s="47"/>
      <c r="NYB11" s="47"/>
      <c r="NYC11" s="47"/>
      <c r="NYD11" s="47"/>
      <c r="NYE11" s="47"/>
      <c r="NYF11" s="47"/>
      <c r="NYG11" s="47"/>
      <c r="NYH11" s="47"/>
      <c r="NYI11" s="47"/>
      <c r="NYJ11" s="47"/>
      <c r="NYK11" s="47"/>
      <c r="NYL11" s="47"/>
      <c r="NYM11" s="47"/>
      <c r="NYN11" s="47"/>
      <c r="NYO11" s="47"/>
      <c r="NYP11" s="47"/>
      <c r="NYQ11" s="47"/>
      <c r="NYR11" s="47"/>
      <c r="NYS11" s="47"/>
      <c r="NYT11" s="47"/>
      <c r="NYU11" s="47"/>
      <c r="NYV11" s="47"/>
      <c r="NYW11" s="47"/>
      <c r="NYX11" s="47"/>
      <c r="NYY11" s="47"/>
      <c r="NYZ11" s="47"/>
      <c r="NZA11" s="47"/>
      <c r="NZB11" s="47"/>
      <c r="NZC11" s="47"/>
      <c r="NZD11" s="47"/>
      <c r="NZE11" s="47"/>
      <c r="NZF11" s="47"/>
      <c r="NZG11" s="47"/>
      <c r="NZH11" s="47"/>
      <c r="NZI11" s="47"/>
      <c r="NZJ11" s="47"/>
      <c r="NZK11" s="47"/>
      <c r="NZL11" s="47"/>
      <c r="NZM11" s="47"/>
      <c r="NZN11" s="47"/>
      <c r="NZO11" s="47"/>
      <c r="NZP11" s="47"/>
      <c r="NZQ11" s="47"/>
      <c r="NZR11" s="47"/>
      <c r="NZS11" s="47"/>
      <c r="NZT11" s="47"/>
      <c r="NZU11" s="47"/>
      <c r="NZV11" s="47"/>
      <c r="NZW11" s="47"/>
      <c r="NZX11" s="47"/>
      <c r="NZY11" s="47"/>
      <c r="NZZ11" s="47"/>
      <c r="OAA11" s="47"/>
      <c r="OAB11" s="47"/>
      <c r="OAC11" s="47"/>
      <c r="OAD11" s="47"/>
      <c r="OAE11" s="47"/>
      <c r="OAF11" s="47"/>
      <c r="OAG11" s="47"/>
      <c r="OAH11" s="47"/>
      <c r="OAI11" s="47"/>
      <c r="OAJ11" s="47"/>
      <c r="OAK11" s="47"/>
      <c r="OAL11" s="47"/>
      <c r="OAM11" s="47"/>
      <c r="OAN11" s="47"/>
      <c r="OAO11" s="47"/>
      <c r="OAP11" s="47"/>
      <c r="OAQ11" s="47"/>
      <c r="OAR11" s="47"/>
      <c r="OAS11" s="47"/>
      <c r="OAT11" s="47"/>
      <c r="OAU11" s="47"/>
      <c r="OAV11" s="47"/>
      <c r="OAW11" s="47"/>
      <c r="OAX11" s="47"/>
      <c r="OAY11" s="47"/>
      <c r="OAZ11" s="47"/>
      <c r="OBA11" s="47"/>
      <c r="OBB11" s="47"/>
      <c r="OBC11" s="47"/>
      <c r="OBD11" s="47"/>
      <c r="OBE11" s="47"/>
      <c r="OBF11" s="47"/>
      <c r="OBG11" s="47"/>
      <c r="OBH11" s="47"/>
      <c r="OBI11" s="47"/>
      <c r="OBJ11" s="47"/>
      <c r="OBK11" s="47"/>
      <c r="OBL11" s="47"/>
      <c r="OBM11" s="47"/>
      <c r="OBN11" s="47"/>
      <c r="OBO11" s="47"/>
      <c r="OBP11" s="47"/>
      <c r="OBQ11" s="47"/>
      <c r="OBR11" s="47"/>
      <c r="OBS11" s="47"/>
      <c r="OBT11" s="47"/>
      <c r="OBU11" s="47"/>
      <c r="OBV11" s="47"/>
      <c r="OBW11" s="47"/>
      <c r="OBX11" s="47"/>
      <c r="OBY11" s="47"/>
      <c r="OBZ11" s="47"/>
      <c r="OCA11" s="47"/>
      <c r="OCB11" s="47"/>
      <c r="OCC11" s="47"/>
      <c r="OCD11" s="47"/>
      <c r="OCE11" s="47"/>
      <c r="OCF11" s="47"/>
      <c r="OCG11" s="47"/>
      <c r="OCH11" s="47"/>
      <c r="OCI11" s="47"/>
      <c r="OCJ11" s="47"/>
      <c r="OCK11" s="47"/>
      <c r="OCL11" s="47"/>
      <c r="OCM11" s="47"/>
      <c r="OCN11" s="47"/>
      <c r="OCO11" s="47"/>
      <c r="OCP11" s="47"/>
      <c r="OCQ11" s="47"/>
      <c r="OCR11" s="47"/>
      <c r="OCS11" s="47"/>
      <c r="OCT11" s="47"/>
      <c r="OCU11" s="47"/>
      <c r="OCV11" s="47"/>
      <c r="OCW11" s="47"/>
      <c r="OCX11" s="47"/>
      <c r="OCY11" s="47"/>
      <c r="OCZ11" s="47"/>
      <c r="ODA11" s="47"/>
      <c r="ODB11" s="47"/>
      <c r="ODC11" s="47"/>
      <c r="ODD11" s="47"/>
      <c r="ODE11" s="47"/>
      <c r="ODF11" s="47"/>
      <c r="ODG11" s="47"/>
      <c r="ODH11" s="47"/>
      <c r="ODI11" s="47"/>
      <c r="ODJ11" s="47"/>
      <c r="ODK11" s="47"/>
      <c r="ODL11" s="47"/>
      <c r="ODM11" s="47"/>
      <c r="ODN11" s="47"/>
      <c r="ODO11" s="47"/>
      <c r="ODP11" s="47"/>
      <c r="ODQ11" s="47"/>
      <c r="ODR11" s="47"/>
      <c r="ODS11" s="47"/>
      <c r="ODT11" s="47"/>
      <c r="ODU11" s="47"/>
      <c r="ODV11" s="47"/>
      <c r="ODW11" s="47"/>
      <c r="ODX11" s="47"/>
      <c r="ODY11" s="47"/>
      <c r="ODZ11" s="47"/>
      <c r="OEA11" s="47"/>
      <c r="OEB11" s="47"/>
      <c r="OEC11" s="47"/>
      <c r="OED11" s="47"/>
      <c r="OEE11" s="47"/>
      <c r="OEF11" s="47"/>
      <c r="OEG11" s="47"/>
      <c r="OEH11" s="47"/>
      <c r="OEI11" s="47"/>
      <c r="OEJ11" s="47"/>
      <c r="OEK11" s="47"/>
      <c r="OEL11" s="47"/>
      <c r="OEM11" s="47"/>
      <c r="OEN11" s="47"/>
      <c r="OEO11" s="47"/>
      <c r="OEP11" s="47"/>
      <c r="OEQ11" s="47"/>
      <c r="OER11" s="47"/>
      <c r="OES11" s="47"/>
      <c r="OET11" s="47"/>
      <c r="OEU11" s="47"/>
      <c r="OEV11" s="47"/>
      <c r="OEW11" s="47"/>
      <c r="OEX11" s="47"/>
      <c r="OEY11" s="47"/>
      <c r="OEZ11" s="47"/>
      <c r="OFA11" s="47"/>
      <c r="OFB11" s="47"/>
      <c r="OFC11" s="47"/>
      <c r="OFD11" s="47"/>
      <c r="OFE11" s="47"/>
      <c r="OFF11" s="47"/>
      <c r="OFG11" s="47"/>
      <c r="OFH11" s="47"/>
      <c r="OFI11" s="47"/>
      <c r="OFJ11" s="47"/>
      <c r="OFK11" s="47"/>
      <c r="OFL11" s="47"/>
      <c r="OFM11" s="47"/>
      <c r="OFN11" s="47"/>
      <c r="OFO11" s="47"/>
      <c r="OFP11" s="47"/>
      <c r="OFQ11" s="47"/>
      <c r="OFR11" s="47"/>
      <c r="OFS11" s="47"/>
      <c r="OFT11" s="47"/>
      <c r="OFU11" s="47"/>
      <c r="OFV11" s="47"/>
      <c r="OFW11" s="47"/>
      <c r="OFX11" s="47"/>
      <c r="OFY11" s="47"/>
      <c r="OFZ11" s="47"/>
      <c r="OGA11" s="47"/>
      <c r="OGB11" s="47"/>
      <c r="OGC11" s="47"/>
      <c r="OGD11" s="47"/>
      <c r="OGE11" s="47"/>
      <c r="OGF11" s="47"/>
      <c r="OGG11" s="47"/>
      <c r="OGH11" s="47"/>
      <c r="OGI11" s="47"/>
      <c r="OGJ11" s="47"/>
      <c r="OGK11" s="47"/>
      <c r="OGL11" s="47"/>
      <c r="OGM11" s="47"/>
      <c r="OGN11" s="47"/>
      <c r="OGO11" s="47"/>
      <c r="OGP11" s="47"/>
      <c r="OGQ11" s="47"/>
      <c r="OGR11" s="47"/>
      <c r="OGS11" s="47"/>
      <c r="OGT11" s="47"/>
      <c r="OGU11" s="47"/>
      <c r="OGV11" s="47"/>
      <c r="OGW11" s="47"/>
      <c r="OGX11" s="47"/>
      <c r="OGY11" s="47"/>
      <c r="OGZ11" s="47"/>
      <c r="OHA11" s="47"/>
      <c r="OHB11" s="47"/>
      <c r="OHC11" s="47"/>
      <c r="OHD11" s="47"/>
      <c r="OHE11" s="47"/>
      <c r="OHF11" s="47"/>
      <c r="OHG11" s="47"/>
      <c r="OHH11" s="47"/>
      <c r="OHI11" s="47"/>
      <c r="OHJ11" s="47"/>
      <c r="OHK11" s="47"/>
      <c r="OHL11" s="47"/>
      <c r="OHM11" s="47"/>
      <c r="OHN11" s="47"/>
      <c r="OHO11" s="47"/>
      <c r="OHP11" s="47"/>
      <c r="OHQ11" s="47"/>
      <c r="OHR11" s="47"/>
      <c r="OHS11" s="47"/>
      <c r="OHT11" s="47"/>
      <c r="OHU11" s="47"/>
      <c r="OHV11" s="47"/>
      <c r="OHW11" s="47"/>
      <c r="OHX11" s="47"/>
      <c r="OHY11" s="47"/>
      <c r="OHZ11" s="47"/>
      <c r="OIA11" s="47"/>
      <c r="OIB11" s="47"/>
      <c r="OIC11" s="47"/>
      <c r="OID11" s="47"/>
      <c r="OIE11" s="47"/>
      <c r="OIF11" s="47"/>
      <c r="OIG11" s="47"/>
      <c r="OIH11" s="47"/>
      <c r="OII11" s="47"/>
      <c r="OIJ11" s="47"/>
      <c r="OIK11" s="47"/>
      <c r="OIL11" s="47"/>
      <c r="OIM11" s="47"/>
      <c r="OIN11" s="47"/>
      <c r="OIO11" s="47"/>
      <c r="OIP11" s="47"/>
      <c r="OIQ11" s="47"/>
      <c r="OIR11" s="47"/>
      <c r="OIS11" s="47"/>
      <c r="OIT11" s="47"/>
      <c r="OIU11" s="47"/>
      <c r="OIV11" s="47"/>
      <c r="OIW11" s="47"/>
      <c r="OIX11" s="47"/>
      <c r="OIY11" s="47"/>
      <c r="OIZ11" s="47"/>
      <c r="OJA11" s="47"/>
      <c r="OJB11" s="47"/>
      <c r="OJC11" s="47"/>
      <c r="OJD11" s="47"/>
      <c r="OJE11" s="47"/>
      <c r="OJF11" s="47"/>
      <c r="OJG11" s="47"/>
      <c r="OJH11" s="47"/>
      <c r="OJI11" s="47"/>
      <c r="OJJ11" s="47"/>
      <c r="OJK11" s="47"/>
      <c r="OJL11" s="47"/>
      <c r="OJM11" s="47"/>
      <c r="OJN11" s="47"/>
      <c r="OJO11" s="47"/>
      <c r="OJP11" s="47"/>
      <c r="OJQ11" s="47"/>
      <c r="OJR11" s="47"/>
      <c r="OJS11" s="47"/>
      <c r="OJT11" s="47"/>
      <c r="OJU11" s="47"/>
      <c r="OJV11" s="47"/>
      <c r="OJW11" s="47"/>
      <c r="OJX11" s="47"/>
      <c r="OJY11" s="47"/>
      <c r="OJZ11" s="47"/>
      <c r="OKA11" s="47"/>
      <c r="OKB11" s="47"/>
      <c r="OKC11" s="47"/>
      <c r="OKD11" s="47"/>
      <c r="OKE11" s="47"/>
      <c r="OKF11" s="47"/>
      <c r="OKG11" s="47"/>
      <c r="OKH11" s="47"/>
      <c r="OKI11" s="47"/>
      <c r="OKJ11" s="47"/>
      <c r="OKK11" s="47"/>
      <c r="OKL11" s="47"/>
      <c r="OKM11" s="47"/>
      <c r="OKN11" s="47"/>
      <c r="OKO11" s="47"/>
      <c r="OKP11" s="47"/>
      <c r="OKQ11" s="47"/>
      <c r="OKR11" s="47"/>
      <c r="OKS11" s="47"/>
      <c r="OKT11" s="47"/>
      <c r="OKU11" s="47"/>
      <c r="OKV11" s="47"/>
      <c r="OKW11" s="47"/>
      <c r="OKX11" s="47"/>
      <c r="OKY11" s="47"/>
      <c r="OKZ11" s="47"/>
      <c r="OLA11" s="47"/>
      <c r="OLB11" s="47"/>
      <c r="OLC11" s="47"/>
      <c r="OLD11" s="47"/>
      <c r="OLE11" s="47"/>
      <c r="OLF11" s="47"/>
      <c r="OLG11" s="47"/>
      <c r="OLH11" s="47"/>
      <c r="OLI11" s="47"/>
      <c r="OLJ11" s="47"/>
      <c r="OLK11" s="47"/>
      <c r="OLL11" s="47"/>
      <c r="OLM11" s="47"/>
      <c r="OLN11" s="47"/>
      <c r="OLO11" s="47"/>
      <c r="OLP11" s="47"/>
      <c r="OLQ11" s="47"/>
      <c r="OLR11" s="47"/>
      <c r="OLS11" s="47"/>
      <c r="OLT11" s="47"/>
      <c r="OLU11" s="47"/>
      <c r="OLV11" s="47"/>
      <c r="OLW11" s="47"/>
      <c r="OLX11" s="47"/>
      <c r="OLY11" s="47"/>
      <c r="OLZ11" s="47"/>
      <c r="OMA11" s="47"/>
      <c r="OMB11" s="47"/>
      <c r="OMC11" s="47"/>
      <c r="OMD11" s="47"/>
      <c r="OME11" s="47"/>
      <c r="OMF11" s="47"/>
      <c r="OMG11" s="47"/>
      <c r="OMH11" s="47"/>
      <c r="OMI11" s="47"/>
      <c r="OMJ11" s="47"/>
      <c r="OMK11" s="47"/>
      <c r="OML11" s="47"/>
      <c r="OMM11" s="47"/>
      <c r="OMN11" s="47"/>
      <c r="OMO11" s="47"/>
      <c r="OMP11" s="47"/>
      <c r="OMQ11" s="47"/>
      <c r="OMR11" s="47"/>
      <c r="OMS11" s="47"/>
      <c r="OMT11" s="47"/>
      <c r="OMU11" s="47"/>
      <c r="OMV11" s="47"/>
      <c r="OMW11" s="47"/>
      <c r="OMX11" s="47"/>
      <c r="OMY11" s="47"/>
      <c r="OMZ11" s="47"/>
      <c r="ONA11" s="47"/>
      <c r="ONB11" s="47"/>
      <c r="ONC11" s="47"/>
      <c r="OND11" s="47"/>
      <c r="ONE11" s="47"/>
      <c r="ONF11" s="47"/>
      <c r="ONG11" s="47"/>
      <c r="ONH11" s="47"/>
      <c r="ONI11" s="47"/>
      <c r="ONJ11" s="47"/>
      <c r="ONK11" s="47"/>
      <c r="ONL11" s="47"/>
      <c r="ONM11" s="47"/>
      <c r="ONN11" s="47"/>
      <c r="ONO11" s="47"/>
      <c r="ONP11" s="47"/>
      <c r="ONQ11" s="47"/>
      <c r="ONR11" s="47"/>
      <c r="ONS11" s="47"/>
      <c r="ONT11" s="47"/>
      <c r="ONU11" s="47"/>
      <c r="ONV11" s="47"/>
      <c r="ONW11" s="47"/>
      <c r="ONX11" s="47"/>
      <c r="ONY11" s="47"/>
      <c r="ONZ11" s="47"/>
      <c r="OOA11" s="47"/>
      <c r="OOB11" s="47"/>
      <c r="OOC11" s="47"/>
      <c r="OOD11" s="47"/>
      <c r="OOE11" s="47"/>
      <c r="OOF11" s="47"/>
      <c r="OOG11" s="47"/>
      <c r="OOH11" s="47"/>
      <c r="OOI11" s="47"/>
      <c r="OOJ11" s="47"/>
      <c r="OOK11" s="47"/>
      <c r="OOL11" s="47"/>
      <c r="OOM11" s="47"/>
      <c r="OON11" s="47"/>
      <c r="OOO11" s="47"/>
      <c r="OOP11" s="47"/>
      <c r="OOQ11" s="47"/>
      <c r="OOR11" s="47"/>
      <c r="OOS11" s="47"/>
      <c r="OOT11" s="47"/>
      <c r="OOU11" s="47"/>
      <c r="OOV11" s="47"/>
      <c r="OOW11" s="47"/>
      <c r="OOX11" s="47"/>
      <c r="OOY11" s="47"/>
      <c r="OOZ11" s="47"/>
      <c r="OPA11" s="47"/>
      <c r="OPB11" s="47"/>
      <c r="OPC11" s="47"/>
      <c r="OPD11" s="47"/>
      <c r="OPE11" s="47"/>
      <c r="OPF11" s="47"/>
      <c r="OPG11" s="47"/>
      <c r="OPH11" s="47"/>
      <c r="OPI11" s="47"/>
      <c r="OPJ11" s="47"/>
      <c r="OPK11" s="47"/>
      <c r="OPL11" s="47"/>
      <c r="OPM11" s="47"/>
      <c r="OPN11" s="47"/>
      <c r="OPO11" s="47"/>
      <c r="OPP11" s="47"/>
      <c r="OPQ11" s="47"/>
      <c r="OPR11" s="47"/>
      <c r="OPS11" s="47"/>
      <c r="OPT11" s="47"/>
      <c r="OPU11" s="47"/>
      <c r="OPV11" s="47"/>
      <c r="OPW11" s="47"/>
      <c r="OPX11" s="47"/>
      <c r="OPY11" s="47"/>
      <c r="OPZ11" s="47"/>
      <c r="OQA11" s="47"/>
      <c r="OQB11" s="47"/>
      <c r="OQC11" s="47"/>
      <c r="OQD11" s="47"/>
      <c r="OQE11" s="47"/>
      <c r="OQF11" s="47"/>
      <c r="OQG11" s="47"/>
      <c r="OQH11" s="47"/>
      <c r="OQI11" s="47"/>
      <c r="OQJ11" s="47"/>
      <c r="OQK11" s="47"/>
      <c r="OQL11" s="47"/>
      <c r="OQM11" s="47"/>
      <c r="OQN11" s="47"/>
      <c r="OQO11" s="47"/>
      <c r="OQP11" s="47"/>
      <c r="OQQ11" s="47"/>
      <c r="OQR11" s="47"/>
      <c r="OQS11" s="47"/>
      <c r="OQT11" s="47"/>
      <c r="OQU11" s="47"/>
      <c r="OQV11" s="47"/>
      <c r="OQW11" s="47"/>
      <c r="OQX11" s="47"/>
      <c r="OQY11" s="47"/>
      <c r="OQZ11" s="47"/>
      <c r="ORA11" s="47"/>
      <c r="ORB11" s="47"/>
      <c r="ORC11" s="47"/>
      <c r="ORD11" s="47"/>
      <c r="ORE11" s="47"/>
      <c r="ORF11" s="47"/>
      <c r="ORG11" s="47"/>
      <c r="ORH11" s="47"/>
      <c r="ORI11" s="47"/>
      <c r="ORJ11" s="47"/>
      <c r="ORK11" s="47"/>
      <c r="ORL11" s="47"/>
      <c r="ORM11" s="47"/>
      <c r="ORN11" s="47"/>
      <c r="ORO11" s="47"/>
      <c r="ORP11" s="47"/>
      <c r="ORQ11" s="47"/>
      <c r="ORR11" s="47"/>
      <c r="ORS11" s="47"/>
      <c r="ORT11" s="47"/>
      <c r="ORU11" s="47"/>
      <c r="ORV11" s="47"/>
      <c r="ORW11" s="47"/>
      <c r="ORX11" s="47"/>
      <c r="ORY11" s="47"/>
      <c r="ORZ11" s="47"/>
      <c r="OSA11" s="47"/>
      <c r="OSB11" s="47"/>
      <c r="OSC11" s="47"/>
      <c r="OSD11" s="47"/>
      <c r="OSE11" s="47"/>
      <c r="OSF11" s="47"/>
      <c r="OSG11" s="47"/>
      <c r="OSH11" s="47"/>
      <c r="OSI11" s="47"/>
      <c r="OSJ11" s="47"/>
      <c r="OSK11" s="47"/>
      <c r="OSL11" s="47"/>
      <c r="OSM11" s="47"/>
      <c r="OSN11" s="47"/>
      <c r="OSO11" s="47"/>
      <c r="OSP11" s="47"/>
      <c r="OSQ11" s="47"/>
      <c r="OSR11" s="47"/>
      <c r="OSS11" s="47"/>
      <c r="OST11" s="47"/>
      <c r="OSU11" s="47"/>
      <c r="OSV11" s="47"/>
      <c r="OSW11" s="47"/>
      <c r="OSX11" s="47"/>
      <c r="OSY11" s="47"/>
      <c r="OSZ11" s="47"/>
      <c r="OTA11" s="47"/>
      <c r="OTB11" s="47"/>
      <c r="OTC11" s="47"/>
      <c r="OTD11" s="47"/>
      <c r="OTE11" s="47"/>
      <c r="OTF11" s="47"/>
      <c r="OTG11" s="47"/>
      <c r="OTH11" s="47"/>
      <c r="OTI11" s="47"/>
      <c r="OTJ11" s="47"/>
      <c r="OTK11" s="47"/>
      <c r="OTL11" s="47"/>
      <c r="OTM11" s="47"/>
      <c r="OTN11" s="47"/>
      <c r="OTO11" s="47"/>
      <c r="OTP11" s="47"/>
      <c r="OTQ11" s="47"/>
      <c r="OTR11" s="47"/>
      <c r="OTS11" s="47"/>
      <c r="OTT11" s="47"/>
      <c r="OTU11" s="47"/>
      <c r="OTV11" s="47"/>
      <c r="OTW11" s="47"/>
      <c r="OTX11" s="47"/>
      <c r="OTY11" s="47"/>
      <c r="OTZ11" s="47"/>
      <c r="OUA11" s="47"/>
      <c r="OUB11" s="47"/>
      <c r="OUC11" s="47"/>
      <c r="OUD11" s="47"/>
      <c r="OUE11" s="47"/>
      <c r="OUF11" s="47"/>
      <c r="OUG11" s="47"/>
      <c r="OUH11" s="47"/>
      <c r="OUI11" s="47"/>
      <c r="OUJ11" s="47"/>
      <c r="OUK11" s="47"/>
      <c r="OUL11" s="47"/>
      <c r="OUM11" s="47"/>
      <c r="OUN11" s="47"/>
      <c r="OUO11" s="47"/>
      <c r="OUP11" s="47"/>
      <c r="OUQ11" s="47"/>
      <c r="OUR11" s="47"/>
      <c r="OUS11" s="47"/>
      <c r="OUT11" s="47"/>
      <c r="OUU11" s="47"/>
      <c r="OUV11" s="47"/>
      <c r="OUW11" s="47"/>
      <c r="OUX11" s="47"/>
      <c r="OUY11" s="47"/>
      <c r="OUZ11" s="47"/>
      <c r="OVA11" s="47"/>
      <c r="OVB11" s="47"/>
      <c r="OVC11" s="47"/>
      <c r="OVD11" s="47"/>
      <c r="OVE11" s="47"/>
      <c r="OVF11" s="47"/>
      <c r="OVG11" s="47"/>
      <c r="OVH11" s="47"/>
      <c r="OVI11" s="47"/>
      <c r="OVJ11" s="47"/>
      <c r="OVK11" s="47"/>
      <c r="OVL11" s="47"/>
      <c r="OVM11" s="47"/>
      <c r="OVN11" s="47"/>
      <c r="OVO11" s="47"/>
      <c r="OVP11" s="47"/>
      <c r="OVQ11" s="47"/>
      <c r="OVR11" s="47"/>
      <c r="OVS11" s="47"/>
      <c r="OVT11" s="47"/>
      <c r="OVU11" s="47"/>
      <c r="OVV11" s="47"/>
      <c r="OVW11" s="47"/>
      <c r="OVX11" s="47"/>
      <c r="OVY11" s="47"/>
      <c r="OVZ11" s="47"/>
      <c r="OWA11" s="47"/>
      <c r="OWB11" s="47"/>
      <c r="OWC11" s="47"/>
      <c r="OWD11" s="47"/>
      <c r="OWE11" s="47"/>
      <c r="OWF11" s="47"/>
      <c r="OWG11" s="47"/>
      <c r="OWH11" s="47"/>
      <c r="OWI11" s="47"/>
      <c r="OWJ11" s="47"/>
      <c r="OWK11" s="47"/>
      <c r="OWL11" s="47"/>
      <c r="OWM11" s="47"/>
      <c r="OWN11" s="47"/>
      <c r="OWO11" s="47"/>
      <c r="OWP11" s="47"/>
      <c r="OWQ11" s="47"/>
      <c r="OWR11" s="47"/>
      <c r="OWS11" s="47"/>
      <c r="OWT11" s="47"/>
      <c r="OWU11" s="47"/>
      <c r="OWV11" s="47"/>
      <c r="OWW11" s="47"/>
      <c r="OWX11" s="47"/>
      <c r="OWY11" s="47"/>
      <c r="OWZ11" s="47"/>
      <c r="OXA11" s="47"/>
      <c r="OXB11" s="47"/>
      <c r="OXC11" s="47"/>
      <c r="OXD11" s="47"/>
      <c r="OXE11" s="47"/>
      <c r="OXF11" s="47"/>
      <c r="OXG11" s="47"/>
      <c r="OXH11" s="47"/>
      <c r="OXI11" s="47"/>
      <c r="OXJ11" s="47"/>
      <c r="OXK11" s="47"/>
      <c r="OXL11" s="47"/>
      <c r="OXM11" s="47"/>
      <c r="OXN11" s="47"/>
      <c r="OXO11" s="47"/>
      <c r="OXP11" s="47"/>
      <c r="OXQ11" s="47"/>
      <c r="OXR11" s="47"/>
      <c r="OXS11" s="47"/>
      <c r="OXT11" s="47"/>
      <c r="OXU11" s="47"/>
      <c r="OXV11" s="47"/>
      <c r="OXW11" s="47"/>
      <c r="OXX11" s="47"/>
      <c r="OXY11" s="47"/>
      <c r="OXZ11" s="47"/>
      <c r="OYA11" s="47"/>
      <c r="OYB11" s="47"/>
      <c r="OYC11" s="47"/>
      <c r="OYD11" s="47"/>
      <c r="OYE11" s="47"/>
      <c r="OYF11" s="47"/>
      <c r="OYG11" s="47"/>
      <c r="OYH11" s="47"/>
      <c r="OYI11" s="47"/>
      <c r="OYJ11" s="47"/>
      <c r="OYK11" s="47"/>
      <c r="OYL11" s="47"/>
      <c r="OYM11" s="47"/>
      <c r="OYN11" s="47"/>
      <c r="OYO11" s="47"/>
      <c r="OYP11" s="47"/>
      <c r="OYQ11" s="47"/>
      <c r="OYR11" s="47"/>
      <c r="OYS11" s="47"/>
      <c r="OYT11" s="47"/>
      <c r="OYU11" s="47"/>
      <c r="OYV11" s="47"/>
      <c r="OYW11" s="47"/>
      <c r="OYX11" s="47"/>
      <c r="OYY11" s="47"/>
      <c r="OYZ11" s="47"/>
      <c r="OZA11" s="47"/>
      <c r="OZB11" s="47"/>
      <c r="OZC11" s="47"/>
      <c r="OZD11" s="47"/>
      <c r="OZE11" s="47"/>
      <c r="OZF11" s="47"/>
      <c r="OZG11" s="47"/>
      <c r="OZH11" s="47"/>
      <c r="OZI11" s="47"/>
      <c r="OZJ11" s="47"/>
      <c r="OZK11" s="47"/>
      <c r="OZL11" s="47"/>
      <c r="OZM11" s="47"/>
      <c r="OZN11" s="47"/>
      <c r="OZO11" s="47"/>
      <c r="OZP11" s="47"/>
      <c r="OZQ11" s="47"/>
      <c r="OZR11" s="47"/>
      <c r="OZS11" s="47"/>
      <c r="OZT11" s="47"/>
      <c r="OZU11" s="47"/>
      <c r="OZV11" s="47"/>
      <c r="OZW11" s="47"/>
      <c r="OZX11" s="47"/>
      <c r="OZY11" s="47"/>
      <c r="OZZ11" s="47"/>
      <c r="PAA11" s="47"/>
      <c r="PAB11" s="47"/>
      <c r="PAC11" s="47"/>
      <c r="PAD11" s="47"/>
      <c r="PAE11" s="47"/>
      <c r="PAF11" s="47"/>
      <c r="PAG11" s="47"/>
      <c r="PAH11" s="47"/>
      <c r="PAI11" s="47"/>
      <c r="PAJ11" s="47"/>
      <c r="PAK11" s="47"/>
      <c r="PAL11" s="47"/>
      <c r="PAM11" s="47"/>
      <c r="PAN11" s="47"/>
      <c r="PAO11" s="47"/>
      <c r="PAP11" s="47"/>
      <c r="PAQ11" s="47"/>
      <c r="PAR11" s="47"/>
      <c r="PAS11" s="47"/>
      <c r="PAT11" s="47"/>
      <c r="PAU11" s="47"/>
      <c r="PAV11" s="47"/>
      <c r="PAW11" s="47"/>
      <c r="PAX11" s="47"/>
      <c r="PAY11" s="47"/>
      <c r="PAZ11" s="47"/>
      <c r="PBA11" s="47"/>
      <c r="PBB11" s="47"/>
      <c r="PBC11" s="47"/>
      <c r="PBD11" s="47"/>
      <c r="PBE11" s="47"/>
      <c r="PBF11" s="47"/>
      <c r="PBG11" s="47"/>
      <c r="PBH11" s="47"/>
      <c r="PBI11" s="47"/>
      <c r="PBJ11" s="47"/>
      <c r="PBK11" s="47"/>
      <c r="PBL11" s="47"/>
      <c r="PBM11" s="47"/>
      <c r="PBN11" s="47"/>
      <c r="PBO11" s="47"/>
      <c r="PBP11" s="47"/>
      <c r="PBQ11" s="47"/>
      <c r="PBR11" s="47"/>
      <c r="PBS11" s="47"/>
      <c r="PBT11" s="47"/>
      <c r="PBU11" s="47"/>
      <c r="PBV11" s="47"/>
      <c r="PBW11" s="47"/>
      <c r="PBX11" s="47"/>
      <c r="PBY11" s="47"/>
      <c r="PBZ11" s="47"/>
      <c r="PCA11" s="47"/>
      <c r="PCB11" s="47"/>
      <c r="PCC11" s="47"/>
      <c r="PCD11" s="47"/>
      <c r="PCE11" s="47"/>
      <c r="PCF11" s="47"/>
      <c r="PCG11" s="47"/>
      <c r="PCH11" s="47"/>
      <c r="PCI11" s="47"/>
      <c r="PCJ11" s="47"/>
      <c r="PCK11" s="47"/>
      <c r="PCL11" s="47"/>
      <c r="PCM11" s="47"/>
      <c r="PCN11" s="47"/>
      <c r="PCO11" s="47"/>
      <c r="PCP11" s="47"/>
      <c r="PCQ11" s="47"/>
      <c r="PCR11" s="47"/>
      <c r="PCS11" s="47"/>
      <c r="PCT11" s="47"/>
      <c r="PCU11" s="47"/>
      <c r="PCV11" s="47"/>
      <c r="PCW11" s="47"/>
      <c r="PCX11" s="47"/>
      <c r="PCY11" s="47"/>
      <c r="PCZ11" s="47"/>
      <c r="PDA11" s="47"/>
      <c r="PDB11" s="47"/>
      <c r="PDC11" s="47"/>
      <c r="PDD11" s="47"/>
      <c r="PDE11" s="47"/>
      <c r="PDF11" s="47"/>
      <c r="PDG11" s="47"/>
      <c r="PDH11" s="47"/>
      <c r="PDI11" s="47"/>
      <c r="PDJ11" s="47"/>
      <c r="PDK11" s="47"/>
      <c r="PDL11" s="47"/>
      <c r="PDM11" s="47"/>
      <c r="PDN11" s="47"/>
      <c r="PDO11" s="47"/>
      <c r="PDP11" s="47"/>
      <c r="PDQ11" s="47"/>
      <c r="PDR11" s="47"/>
      <c r="PDS11" s="47"/>
      <c r="PDT11" s="47"/>
      <c r="PDU11" s="47"/>
      <c r="PDV11" s="47"/>
      <c r="PDW11" s="47"/>
      <c r="PDX11" s="47"/>
      <c r="PDY11" s="47"/>
      <c r="PDZ11" s="47"/>
      <c r="PEA11" s="47"/>
      <c r="PEB11" s="47"/>
      <c r="PEC11" s="47"/>
      <c r="PED11" s="47"/>
      <c r="PEE11" s="47"/>
      <c r="PEF11" s="47"/>
      <c r="PEG11" s="47"/>
      <c r="PEH11" s="47"/>
      <c r="PEI11" s="47"/>
      <c r="PEJ11" s="47"/>
      <c r="PEK11" s="47"/>
      <c r="PEL11" s="47"/>
      <c r="PEM11" s="47"/>
      <c r="PEN11" s="47"/>
      <c r="PEO11" s="47"/>
      <c r="PEP11" s="47"/>
      <c r="PEQ11" s="47"/>
      <c r="PER11" s="47"/>
      <c r="PES11" s="47"/>
      <c r="PET11" s="47"/>
      <c r="PEU11" s="47"/>
      <c r="PEV11" s="47"/>
      <c r="PEW11" s="47"/>
      <c r="PEX11" s="47"/>
      <c r="PEY11" s="47"/>
      <c r="PEZ11" s="47"/>
      <c r="PFA11" s="47"/>
      <c r="PFB11" s="47"/>
      <c r="PFC11" s="47"/>
      <c r="PFD11" s="47"/>
      <c r="PFE11" s="47"/>
      <c r="PFF11" s="47"/>
      <c r="PFG11" s="47"/>
      <c r="PFH11" s="47"/>
      <c r="PFI11" s="47"/>
      <c r="PFJ11" s="47"/>
      <c r="PFK11" s="47"/>
      <c r="PFL11" s="47"/>
      <c r="PFM11" s="47"/>
      <c r="PFN11" s="47"/>
      <c r="PFO11" s="47"/>
      <c r="PFP11" s="47"/>
      <c r="PFQ11" s="47"/>
      <c r="PFR11" s="47"/>
      <c r="PFS11" s="47"/>
      <c r="PFT11" s="47"/>
      <c r="PFU11" s="47"/>
      <c r="PFV11" s="47"/>
      <c r="PFW11" s="47"/>
      <c r="PFX11" s="47"/>
      <c r="PFY11" s="47"/>
      <c r="PFZ11" s="47"/>
      <c r="PGA11" s="47"/>
      <c r="PGB11" s="47"/>
      <c r="PGC11" s="47"/>
      <c r="PGD11" s="47"/>
      <c r="PGE11" s="47"/>
      <c r="PGF11" s="47"/>
      <c r="PGG11" s="47"/>
      <c r="PGH11" s="47"/>
      <c r="PGI11" s="47"/>
      <c r="PGJ11" s="47"/>
      <c r="PGK11" s="47"/>
      <c r="PGL11" s="47"/>
      <c r="PGM11" s="47"/>
      <c r="PGN11" s="47"/>
      <c r="PGO11" s="47"/>
      <c r="PGP11" s="47"/>
      <c r="PGQ11" s="47"/>
      <c r="PGR11" s="47"/>
      <c r="PGS11" s="47"/>
      <c r="PGT11" s="47"/>
      <c r="PGU11" s="47"/>
      <c r="PGV11" s="47"/>
      <c r="PGW11" s="47"/>
      <c r="PGX11" s="47"/>
      <c r="PGY11" s="47"/>
      <c r="PGZ11" s="47"/>
      <c r="PHA11" s="47"/>
      <c r="PHB11" s="47"/>
      <c r="PHC11" s="47"/>
      <c r="PHD11" s="47"/>
      <c r="PHE11" s="47"/>
      <c r="PHF11" s="47"/>
      <c r="PHG11" s="47"/>
      <c r="PHH11" s="47"/>
      <c r="PHI11" s="47"/>
      <c r="PHJ11" s="47"/>
      <c r="PHK11" s="47"/>
      <c r="PHL11" s="47"/>
      <c r="PHM11" s="47"/>
      <c r="PHN11" s="47"/>
      <c r="PHO11" s="47"/>
      <c r="PHP11" s="47"/>
      <c r="PHQ11" s="47"/>
      <c r="PHR11" s="47"/>
      <c r="PHS11" s="47"/>
      <c r="PHT11" s="47"/>
      <c r="PHU11" s="47"/>
      <c r="PHV11" s="47"/>
      <c r="PHW11" s="47"/>
      <c r="PHX11" s="47"/>
      <c r="PHY11" s="47"/>
      <c r="PHZ11" s="47"/>
      <c r="PIA11" s="47"/>
      <c r="PIB11" s="47"/>
      <c r="PIC11" s="47"/>
      <c r="PID11" s="47"/>
      <c r="PIE11" s="47"/>
      <c r="PIF11" s="47"/>
      <c r="PIG11" s="47"/>
      <c r="PIH11" s="47"/>
      <c r="PII11" s="47"/>
      <c r="PIJ11" s="47"/>
      <c r="PIK11" s="47"/>
      <c r="PIL11" s="47"/>
      <c r="PIM11" s="47"/>
      <c r="PIN11" s="47"/>
      <c r="PIO11" s="47"/>
      <c r="PIP11" s="47"/>
      <c r="PIQ11" s="47"/>
      <c r="PIR11" s="47"/>
      <c r="PIS11" s="47"/>
      <c r="PIT11" s="47"/>
      <c r="PIU11" s="47"/>
      <c r="PIV11" s="47"/>
      <c r="PIW11" s="47"/>
      <c r="PIX11" s="47"/>
      <c r="PIY11" s="47"/>
      <c r="PIZ11" s="47"/>
      <c r="PJA11" s="47"/>
      <c r="PJB11" s="47"/>
      <c r="PJC11" s="47"/>
      <c r="PJD11" s="47"/>
      <c r="PJE11" s="47"/>
      <c r="PJF11" s="47"/>
      <c r="PJG11" s="47"/>
      <c r="PJH11" s="47"/>
      <c r="PJI11" s="47"/>
      <c r="PJJ11" s="47"/>
      <c r="PJK11" s="47"/>
      <c r="PJL11" s="47"/>
      <c r="PJM11" s="47"/>
      <c r="PJN11" s="47"/>
      <c r="PJO11" s="47"/>
      <c r="PJP11" s="47"/>
      <c r="PJQ11" s="47"/>
      <c r="PJR11" s="47"/>
      <c r="PJS11" s="47"/>
      <c r="PJT11" s="47"/>
      <c r="PJU11" s="47"/>
      <c r="PJV11" s="47"/>
      <c r="PJW11" s="47"/>
      <c r="PJX11" s="47"/>
      <c r="PJY11" s="47"/>
      <c r="PJZ11" s="47"/>
      <c r="PKA11" s="47"/>
      <c r="PKB11" s="47"/>
      <c r="PKC11" s="47"/>
      <c r="PKD11" s="47"/>
      <c r="PKE11" s="47"/>
      <c r="PKF11" s="47"/>
      <c r="PKG11" s="47"/>
      <c r="PKH11" s="47"/>
      <c r="PKI11" s="47"/>
      <c r="PKJ11" s="47"/>
      <c r="PKK11" s="47"/>
      <c r="PKL11" s="47"/>
      <c r="PKM11" s="47"/>
      <c r="PKN11" s="47"/>
      <c r="PKO11" s="47"/>
      <c r="PKP11" s="47"/>
      <c r="PKQ11" s="47"/>
      <c r="PKR11" s="47"/>
      <c r="PKS11" s="47"/>
      <c r="PKT11" s="47"/>
      <c r="PKU11" s="47"/>
      <c r="PKV11" s="47"/>
      <c r="PKW11" s="47"/>
      <c r="PKX11" s="47"/>
      <c r="PKY11" s="47"/>
      <c r="PKZ11" s="47"/>
      <c r="PLA11" s="47"/>
      <c r="PLB11" s="47"/>
      <c r="PLC11" s="47"/>
      <c r="PLD11" s="47"/>
      <c r="PLE11" s="47"/>
      <c r="PLF11" s="47"/>
      <c r="PLG11" s="47"/>
      <c r="PLH11" s="47"/>
      <c r="PLI11" s="47"/>
      <c r="PLJ11" s="47"/>
      <c r="PLK11" s="47"/>
      <c r="PLL11" s="47"/>
      <c r="PLM11" s="47"/>
      <c r="PLN11" s="47"/>
      <c r="PLO11" s="47"/>
      <c r="PLP11" s="47"/>
      <c r="PLQ11" s="47"/>
      <c r="PLR11" s="47"/>
      <c r="PLS11" s="47"/>
      <c r="PLT11" s="47"/>
      <c r="PLU11" s="47"/>
      <c r="PLV11" s="47"/>
      <c r="PLW11" s="47"/>
      <c r="PLX11" s="47"/>
      <c r="PLY11" s="47"/>
      <c r="PLZ11" s="47"/>
      <c r="PMA11" s="47"/>
      <c r="PMB11" s="47"/>
      <c r="PMC11" s="47"/>
      <c r="PMD11" s="47"/>
      <c r="PME11" s="47"/>
      <c r="PMF11" s="47"/>
      <c r="PMG11" s="47"/>
      <c r="PMH11" s="47"/>
      <c r="PMI11" s="47"/>
      <c r="PMJ11" s="47"/>
      <c r="PMK11" s="47"/>
      <c r="PML11" s="47"/>
      <c r="PMM11" s="47"/>
      <c r="PMN11" s="47"/>
      <c r="PMO11" s="47"/>
      <c r="PMP11" s="47"/>
      <c r="PMQ11" s="47"/>
      <c r="PMR11" s="47"/>
      <c r="PMS11" s="47"/>
      <c r="PMT11" s="47"/>
      <c r="PMU11" s="47"/>
      <c r="PMV11" s="47"/>
      <c r="PMW11" s="47"/>
      <c r="PMX11" s="47"/>
      <c r="PMY11" s="47"/>
      <c r="PMZ11" s="47"/>
      <c r="PNA11" s="47"/>
      <c r="PNB11" s="47"/>
      <c r="PNC11" s="47"/>
      <c r="PND11" s="47"/>
      <c r="PNE11" s="47"/>
      <c r="PNF11" s="47"/>
      <c r="PNG11" s="47"/>
      <c r="PNH11" s="47"/>
      <c r="PNI11" s="47"/>
      <c r="PNJ11" s="47"/>
      <c r="PNK11" s="47"/>
      <c r="PNL11" s="47"/>
      <c r="PNM11" s="47"/>
      <c r="PNN11" s="47"/>
      <c r="PNO11" s="47"/>
      <c r="PNP11" s="47"/>
      <c r="PNQ11" s="47"/>
      <c r="PNR11" s="47"/>
      <c r="PNS11" s="47"/>
      <c r="PNT11" s="47"/>
      <c r="PNU11" s="47"/>
      <c r="PNV11" s="47"/>
      <c r="PNW11" s="47"/>
      <c r="PNX11" s="47"/>
      <c r="PNY11" s="47"/>
      <c r="PNZ11" s="47"/>
      <c r="POA11" s="47"/>
      <c r="POB11" s="47"/>
      <c r="POC11" s="47"/>
      <c r="POD11" s="47"/>
      <c r="POE11" s="47"/>
      <c r="POF11" s="47"/>
      <c r="POG11" s="47"/>
      <c r="POH11" s="47"/>
      <c r="POI11" s="47"/>
      <c r="POJ11" s="47"/>
      <c r="POK11" s="47"/>
      <c r="POL11" s="47"/>
      <c r="POM11" s="47"/>
      <c r="PON11" s="47"/>
      <c r="POO11" s="47"/>
      <c r="POP11" s="47"/>
      <c r="POQ11" s="47"/>
      <c r="POR11" s="47"/>
      <c r="POS11" s="47"/>
      <c r="POT11" s="47"/>
      <c r="POU11" s="47"/>
      <c r="POV11" s="47"/>
      <c r="POW11" s="47"/>
      <c r="POX11" s="47"/>
      <c r="POY11" s="47"/>
      <c r="POZ11" s="47"/>
      <c r="PPA11" s="47"/>
      <c r="PPB11" s="47"/>
      <c r="PPC11" s="47"/>
      <c r="PPD11" s="47"/>
      <c r="PPE11" s="47"/>
      <c r="PPF11" s="47"/>
      <c r="PPG11" s="47"/>
      <c r="PPH11" s="47"/>
      <c r="PPI11" s="47"/>
      <c r="PPJ11" s="47"/>
      <c r="PPK11" s="47"/>
      <c r="PPL11" s="47"/>
      <c r="PPM11" s="47"/>
      <c r="PPN11" s="47"/>
      <c r="PPO11" s="47"/>
      <c r="PPP11" s="47"/>
      <c r="PPQ11" s="47"/>
      <c r="PPR11" s="47"/>
      <c r="PPS11" s="47"/>
      <c r="PPT11" s="47"/>
      <c r="PPU11" s="47"/>
      <c r="PPV11" s="47"/>
      <c r="PPW11" s="47"/>
      <c r="PPX11" s="47"/>
      <c r="PPY11" s="47"/>
      <c r="PPZ11" s="47"/>
      <c r="PQA11" s="47"/>
      <c r="PQB11" s="47"/>
      <c r="PQC11" s="47"/>
      <c r="PQD11" s="47"/>
      <c r="PQE11" s="47"/>
      <c r="PQF11" s="47"/>
      <c r="PQG11" s="47"/>
      <c r="PQH11" s="47"/>
      <c r="PQI11" s="47"/>
      <c r="PQJ11" s="47"/>
      <c r="PQK11" s="47"/>
      <c r="PQL11" s="47"/>
      <c r="PQM11" s="47"/>
      <c r="PQN11" s="47"/>
      <c r="PQO11" s="47"/>
      <c r="PQP11" s="47"/>
      <c r="PQQ11" s="47"/>
      <c r="PQR11" s="47"/>
      <c r="PQS11" s="47"/>
      <c r="PQT11" s="47"/>
      <c r="PQU11" s="47"/>
      <c r="PQV11" s="47"/>
      <c r="PQW11" s="47"/>
      <c r="PQX11" s="47"/>
      <c r="PQY11" s="47"/>
      <c r="PQZ11" s="47"/>
      <c r="PRA11" s="47"/>
      <c r="PRB11" s="47"/>
      <c r="PRC11" s="47"/>
      <c r="PRD11" s="47"/>
      <c r="PRE11" s="47"/>
      <c r="PRF11" s="47"/>
      <c r="PRG11" s="47"/>
      <c r="PRH11" s="47"/>
      <c r="PRI11" s="47"/>
      <c r="PRJ11" s="47"/>
      <c r="PRK11" s="47"/>
      <c r="PRL11" s="47"/>
      <c r="PRM11" s="47"/>
      <c r="PRN11" s="47"/>
      <c r="PRO11" s="47"/>
      <c r="PRP11" s="47"/>
      <c r="PRQ11" s="47"/>
      <c r="PRR11" s="47"/>
      <c r="PRS11" s="47"/>
      <c r="PRT11" s="47"/>
      <c r="PRU11" s="47"/>
      <c r="PRV11" s="47"/>
      <c r="PRW11" s="47"/>
      <c r="PRX11" s="47"/>
      <c r="PRY11" s="47"/>
      <c r="PRZ11" s="47"/>
      <c r="PSA11" s="47"/>
      <c r="PSB11" s="47"/>
      <c r="PSC11" s="47"/>
      <c r="PSD11" s="47"/>
      <c r="PSE11" s="47"/>
      <c r="PSF11" s="47"/>
      <c r="PSG11" s="47"/>
      <c r="PSH11" s="47"/>
      <c r="PSI11" s="47"/>
      <c r="PSJ11" s="47"/>
      <c r="PSK11" s="47"/>
      <c r="PSL11" s="47"/>
      <c r="PSM11" s="47"/>
      <c r="PSN11" s="47"/>
      <c r="PSO11" s="47"/>
      <c r="PSP11" s="47"/>
      <c r="PSQ11" s="47"/>
      <c r="PSR11" s="47"/>
      <c r="PSS11" s="47"/>
      <c r="PST11" s="47"/>
      <c r="PSU11" s="47"/>
      <c r="PSV11" s="47"/>
      <c r="PSW11" s="47"/>
      <c r="PSX11" s="47"/>
      <c r="PSY11" s="47"/>
      <c r="PSZ11" s="47"/>
      <c r="PTA11" s="47"/>
      <c r="PTB11" s="47"/>
      <c r="PTC11" s="47"/>
      <c r="PTD11" s="47"/>
      <c r="PTE11" s="47"/>
      <c r="PTF11" s="47"/>
      <c r="PTG11" s="47"/>
      <c r="PTH11" s="47"/>
      <c r="PTI11" s="47"/>
      <c r="PTJ11" s="47"/>
      <c r="PTK11" s="47"/>
      <c r="PTL11" s="47"/>
      <c r="PTM11" s="47"/>
      <c r="PTN11" s="47"/>
      <c r="PTO11" s="47"/>
      <c r="PTP11" s="47"/>
      <c r="PTQ11" s="47"/>
      <c r="PTR11" s="47"/>
      <c r="PTS11" s="47"/>
      <c r="PTT11" s="47"/>
      <c r="PTU11" s="47"/>
      <c r="PTV11" s="47"/>
      <c r="PTW11" s="47"/>
      <c r="PTX11" s="47"/>
      <c r="PTY11" s="47"/>
      <c r="PTZ11" s="47"/>
      <c r="PUA11" s="47"/>
      <c r="PUB11" s="47"/>
      <c r="PUC11" s="47"/>
      <c r="PUD11" s="47"/>
      <c r="PUE11" s="47"/>
      <c r="PUF11" s="47"/>
      <c r="PUG11" s="47"/>
      <c r="PUH11" s="47"/>
      <c r="PUI11" s="47"/>
      <c r="PUJ11" s="47"/>
      <c r="PUK11" s="47"/>
      <c r="PUL11" s="47"/>
      <c r="PUM11" s="47"/>
      <c r="PUN11" s="47"/>
      <c r="PUO11" s="47"/>
      <c r="PUP11" s="47"/>
      <c r="PUQ11" s="47"/>
      <c r="PUR11" s="47"/>
      <c r="PUS11" s="47"/>
      <c r="PUT11" s="47"/>
      <c r="PUU11" s="47"/>
      <c r="PUV11" s="47"/>
      <c r="PUW11" s="47"/>
      <c r="PUX11" s="47"/>
      <c r="PUY11" s="47"/>
      <c r="PUZ11" s="47"/>
      <c r="PVA11" s="47"/>
      <c r="PVB11" s="47"/>
      <c r="PVC11" s="47"/>
      <c r="PVD11" s="47"/>
      <c r="PVE11" s="47"/>
      <c r="PVF11" s="47"/>
      <c r="PVG11" s="47"/>
      <c r="PVH11" s="47"/>
      <c r="PVI11" s="47"/>
      <c r="PVJ11" s="47"/>
      <c r="PVK11" s="47"/>
      <c r="PVL11" s="47"/>
      <c r="PVM11" s="47"/>
      <c r="PVN11" s="47"/>
      <c r="PVO11" s="47"/>
      <c r="PVP11" s="47"/>
      <c r="PVQ11" s="47"/>
      <c r="PVR11" s="47"/>
      <c r="PVS11" s="47"/>
      <c r="PVT11" s="47"/>
      <c r="PVU11" s="47"/>
      <c r="PVV11" s="47"/>
      <c r="PVW11" s="47"/>
      <c r="PVX11" s="47"/>
      <c r="PVY11" s="47"/>
      <c r="PVZ11" s="47"/>
      <c r="PWA11" s="47"/>
      <c r="PWB11" s="47"/>
      <c r="PWC11" s="47"/>
      <c r="PWD11" s="47"/>
      <c r="PWE11" s="47"/>
      <c r="PWF11" s="47"/>
      <c r="PWG11" s="47"/>
      <c r="PWH11" s="47"/>
      <c r="PWI11" s="47"/>
      <c r="PWJ11" s="47"/>
      <c r="PWK11" s="47"/>
      <c r="PWL11" s="47"/>
      <c r="PWM11" s="47"/>
      <c r="PWN11" s="47"/>
      <c r="PWO11" s="47"/>
      <c r="PWP11" s="47"/>
      <c r="PWQ11" s="47"/>
      <c r="PWR11" s="47"/>
      <c r="PWS11" s="47"/>
      <c r="PWT11" s="47"/>
      <c r="PWU11" s="47"/>
      <c r="PWV11" s="47"/>
      <c r="PWW11" s="47"/>
      <c r="PWX11" s="47"/>
      <c r="PWY11" s="47"/>
      <c r="PWZ11" s="47"/>
      <c r="PXA11" s="47"/>
      <c r="PXB11" s="47"/>
      <c r="PXC11" s="47"/>
      <c r="PXD11" s="47"/>
      <c r="PXE11" s="47"/>
      <c r="PXF11" s="47"/>
      <c r="PXG11" s="47"/>
      <c r="PXH11" s="47"/>
      <c r="PXI11" s="47"/>
      <c r="PXJ11" s="47"/>
      <c r="PXK11" s="47"/>
      <c r="PXL11" s="47"/>
      <c r="PXM11" s="47"/>
      <c r="PXN11" s="47"/>
      <c r="PXO11" s="47"/>
      <c r="PXP11" s="47"/>
      <c r="PXQ11" s="47"/>
      <c r="PXR11" s="47"/>
      <c r="PXS11" s="47"/>
      <c r="PXT11" s="47"/>
      <c r="PXU11" s="47"/>
      <c r="PXV11" s="47"/>
      <c r="PXW11" s="47"/>
      <c r="PXX11" s="47"/>
      <c r="PXY11" s="47"/>
      <c r="PXZ11" s="47"/>
      <c r="PYA11" s="47"/>
      <c r="PYB11" s="47"/>
      <c r="PYC11" s="47"/>
      <c r="PYD11" s="47"/>
      <c r="PYE11" s="47"/>
      <c r="PYF11" s="47"/>
      <c r="PYG11" s="47"/>
      <c r="PYH11" s="47"/>
      <c r="PYI11" s="47"/>
      <c r="PYJ11" s="47"/>
      <c r="PYK11" s="47"/>
      <c r="PYL11" s="47"/>
      <c r="PYM11" s="47"/>
      <c r="PYN11" s="47"/>
      <c r="PYO11" s="47"/>
      <c r="PYP11" s="47"/>
      <c r="PYQ11" s="47"/>
      <c r="PYR11" s="47"/>
      <c r="PYS11" s="47"/>
      <c r="PYT11" s="47"/>
      <c r="PYU11" s="47"/>
      <c r="PYV11" s="47"/>
      <c r="PYW11" s="47"/>
      <c r="PYX11" s="47"/>
      <c r="PYY11" s="47"/>
      <c r="PYZ11" s="47"/>
      <c r="PZA11" s="47"/>
      <c r="PZB11" s="47"/>
      <c r="PZC11" s="47"/>
      <c r="PZD11" s="47"/>
      <c r="PZE11" s="47"/>
      <c r="PZF11" s="47"/>
      <c r="PZG11" s="47"/>
      <c r="PZH11" s="47"/>
      <c r="PZI11" s="47"/>
      <c r="PZJ11" s="47"/>
      <c r="PZK11" s="47"/>
      <c r="PZL11" s="47"/>
      <c r="PZM11" s="47"/>
      <c r="PZN11" s="47"/>
      <c r="PZO11" s="47"/>
      <c r="PZP11" s="47"/>
      <c r="PZQ11" s="47"/>
      <c r="PZR11" s="47"/>
      <c r="PZS11" s="47"/>
      <c r="PZT11" s="47"/>
      <c r="PZU11" s="47"/>
      <c r="PZV11" s="47"/>
      <c r="PZW11" s="47"/>
      <c r="PZX11" s="47"/>
      <c r="PZY11" s="47"/>
      <c r="PZZ11" s="47"/>
      <c r="QAA11" s="47"/>
      <c r="QAB11" s="47"/>
      <c r="QAC11" s="47"/>
      <c r="QAD11" s="47"/>
      <c r="QAE11" s="47"/>
      <c r="QAF11" s="47"/>
      <c r="QAG11" s="47"/>
      <c r="QAH11" s="47"/>
      <c r="QAI11" s="47"/>
      <c r="QAJ11" s="47"/>
      <c r="QAK11" s="47"/>
      <c r="QAL11" s="47"/>
      <c r="QAM11" s="47"/>
      <c r="QAN11" s="47"/>
      <c r="QAO11" s="47"/>
      <c r="QAP11" s="47"/>
      <c r="QAQ11" s="47"/>
      <c r="QAR11" s="47"/>
      <c r="QAS11" s="47"/>
      <c r="QAT11" s="47"/>
      <c r="QAU11" s="47"/>
      <c r="QAV11" s="47"/>
      <c r="QAW11" s="47"/>
      <c r="QAX11" s="47"/>
      <c r="QAY11" s="47"/>
      <c r="QAZ11" s="47"/>
      <c r="QBA11" s="47"/>
      <c r="QBB11" s="47"/>
      <c r="QBC11" s="47"/>
      <c r="QBD11" s="47"/>
      <c r="QBE11" s="47"/>
      <c r="QBF11" s="47"/>
      <c r="QBG11" s="47"/>
      <c r="QBH11" s="47"/>
      <c r="QBI11" s="47"/>
      <c r="QBJ11" s="47"/>
      <c r="QBK11" s="47"/>
      <c r="QBL11" s="47"/>
      <c r="QBM11" s="47"/>
      <c r="QBN11" s="47"/>
      <c r="QBO11" s="47"/>
      <c r="QBP11" s="47"/>
      <c r="QBQ11" s="47"/>
      <c r="QBR11" s="47"/>
      <c r="QBS11" s="47"/>
      <c r="QBT11" s="47"/>
      <c r="QBU11" s="47"/>
      <c r="QBV11" s="47"/>
      <c r="QBW11" s="47"/>
      <c r="QBX11" s="47"/>
      <c r="QBY11" s="47"/>
      <c r="QBZ11" s="47"/>
      <c r="QCA11" s="47"/>
      <c r="QCB11" s="47"/>
      <c r="QCC11" s="47"/>
      <c r="QCD11" s="47"/>
      <c r="QCE11" s="47"/>
      <c r="QCF11" s="47"/>
      <c r="QCG11" s="47"/>
      <c r="QCH11" s="47"/>
      <c r="QCI11" s="47"/>
      <c r="QCJ11" s="47"/>
      <c r="QCK11" s="47"/>
      <c r="QCL11" s="47"/>
      <c r="QCM11" s="47"/>
      <c r="QCN11" s="47"/>
      <c r="QCO11" s="47"/>
      <c r="QCP11" s="47"/>
      <c r="QCQ11" s="47"/>
      <c r="QCR11" s="47"/>
      <c r="QCS11" s="47"/>
      <c r="QCT11" s="47"/>
      <c r="QCU11" s="47"/>
      <c r="QCV11" s="47"/>
      <c r="QCW11" s="47"/>
      <c r="QCX11" s="47"/>
      <c r="QCY11" s="47"/>
      <c r="QCZ11" s="47"/>
      <c r="QDA11" s="47"/>
      <c r="QDB11" s="47"/>
      <c r="QDC11" s="47"/>
      <c r="QDD11" s="47"/>
      <c r="QDE11" s="47"/>
      <c r="QDF11" s="47"/>
      <c r="QDG11" s="47"/>
      <c r="QDH11" s="47"/>
      <c r="QDI11" s="47"/>
      <c r="QDJ11" s="47"/>
      <c r="QDK11" s="47"/>
      <c r="QDL11" s="47"/>
      <c r="QDM11" s="47"/>
      <c r="QDN11" s="47"/>
      <c r="QDO11" s="47"/>
      <c r="QDP11" s="47"/>
      <c r="QDQ11" s="47"/>
      <c r="QDR11" s="47"/>
      <c r="QDS11" s="47"/>
      <c r="QDT11" s="47"/>
      <c r="QDU11" s="47"/>
      <c r="QDV11" s="47"/>
      <c r="QDW11" s="47"/>
      <c r="QDX11" s="47"/>
      <c r="QDY11" s="47"/>
      <c r="QDZ11" s="47"/>
      <c r="QEA11" s="47"/>
      <c r="QEB11" s="47"/>
      <c r="QEC11" s="47"/>
      <c r="QED11" s="47"/>
      <c r="QEE11" s="47"/>
      <c r="QEF11" s="47"/>
      <c r="QEG11" s="47"/>
      <c r="QEH11" s="47"/>
      <c r="QEI11" s="47"/>
      <c r="QEJ11" s="47"/>
      <c r="QEK11" s="47"/>
      <c r="QEL11" s="47"/>
      <c r="QEM11" s="47"/>
      <c r="QEN11" s="47"/>
      <c r="QEO11" s="47"/>
      <c r="QEP11" s="47"/>
      <c r="QEQ11" s="47"/>
      <c r="QER11" s="47"/>
      <c r="QES11" s="47"/>
      <c r="QET11" s="47"/>
      <c r="QEU11" s="47"/>
      <c r="QEV11" s="47"/>
      <c r="QEW11" s="47"/>
      <c r="QEX11" s="47"/>
      <c r="QEY11" s="47"/>
      <c r="QEZ11" s="47"/>
      <c r="QFA11" s="47"/>
      <c r="QFB11" s="47"/>
      <c r="QFC11" s="47"/>
      <c r="QFD11" s="47"/>
      <c r="QFE11" s="47"/>
      <c r="QFF11" s="47"/>
      <c r="QFG11" s="47"/>
      <c r="QFH11" s="47"/>
      <c r="QFI11" s="47"/>
      <c r="QFJ11" s="47"/>
      <c r="QFK11" s="47"/>
      <c r="QFL11" s="47"/>
      <c r="QFM11" s="47"/>
      <c r="QFN11" s="47"/>
      <c r="QFO11" s="47"/>
      <c r="QFP11" s="47"/>
      <c r="QFQ11" s="47"/>
      <c r="QFR11" s="47"/>
      <c r="QFS11" s="47"/>
      <c r="QFT11" s="47"/>
      <c r="QFU11" s="47"/>
      <c r="QFV11" s="47"/>
      <c r="QFW11" s="47"/>
      <c r="QFX11" s="47"/>
      <c r="QFY11" s="47"/>
      <c r="QFZ11" s="47"/>
      <c r="QGA11" s="47"/>
      <c r="QGB11" s="47"/>
      <c r="QGC11" s="47"/>
      <c r="QGD11" s="47"/>
      <c r="QGE11" s="47"/>
      <c r="QGF11" s="47"/>
      <c r="QGG11" s="47"/>
      <c r="QGH11" s="47"/>
      <c r="QGI11" s="47"/>
      <c r="QGJ11" s="47"/>
      <c r="QGK11" s="47"/>
      <c r="QGL11" s="47"/>
      <c r="QGM11" s="47"/>
      <c r="QGN11" s="47"/>
      <c r="QGO11" s="47"/>
      <c r="QGP11" s="47"/>
      <c r="QGQ11" s="47"/>
      <c r="QGR11" s="47"/>
      <c r="QGS11" s="47"/>
      <c r="QGT11" s="47"/>
      <c r="QGU11" s="47"/>
      <c r="QGV11" s="47"/>
      <c r="QGW11" s="47"/>
      <c r="QGX11" s="47"/>
      <c r="QGY11" s="47"/>
      <c r="QGZ11" s="47"/>
      <c r="QHA11" s="47"/>
      <c r="QHB11" s="47"/>
      <c r="QHC11" s="47"/>
      <c r="QHD11" s="47"/>
      <c r="QHE11" s="47"/>
      <c r="QHF11" s="47"/>
      <c r="QHG11" s="47"/>
      <c r="QHH11" s="47"/>
      <c r="QHI11" s="47"/>
      <c r="QHJ11" s="47"/>
      <c r="QHK11" s="47"/>
      <c r="QHL11" s="47"/>
      <c r="QHM11" s="47"/>
      <c r="QHN11" s="47"/>
      <c r="QHO11" s="47"/>
      <c r="QHP11" s="47"/>
      <c r="QHQ11" s="47"/>
      <c r="QHR11" s="47"/>
      <c r="QHS11" s="47"/>
      <c r="QHT11" s="47"/>
      <c r="QHU11" s="47"/>
      <c r="QHV11" s="47"/>
      <c r="QHW11" s="47"/>
      <c r="QHX11" s="47"/>
      <c r="QHY11" s="47"/>
      <c r="QHZ11" s="47"/>
      <c r="QIA11" s="47"/>
      <c r="QIB11" s="47"/>
      <c r="QIC11" s="47"/>
      <c r="QID11" s="47"/>
      <c r="QIE11" s="47"/>
      <c r="QIF11" s="47"/>
      <c r="QIG11" s="47"/>
      <c r="QIH11" s="47"/>
      <c r="QII11" s="47"/>
      <c r="QIJ11" s="47"/>
      <c r="QIK11" s="47"/>
      <c r="QIL11" s="47"/>
      <c r="QIM11" s="47"/>
      <c r="QIN11" s="47"/>
      <c r="QIO11" s="47"/>
      <c r="QIP11" s="47"/>
      <c r="QIQ11" s="47"/>
      <c r="QIR11" s="47"/>
      <c r="QIS11" s="47"/>
      <c r="QIT11" s="47"/>
      <c r="QIU11" s="47"/>
      <c r="QIV11" s="47"/>
      <c r="QIW11" s="47"/>
      <c r="QIX11" s="47"/>
      <c r="QIY11" s="47"/>
      <c r="QIZ11" s="47"/>
      <c r="QJA11" s="47"/>
      <c r="QJB11" s="47"/>
      <c r="QJC11" s="47"/>
      <c r="QJD11" s="47"/>
      <c r="QJE11" s="47"/>
      <c r="QJF11" s="47"/>
      <c r="QJG11" s="47"/>
      <c r="QJH11" s="47"/>
      <c r="QJI11" s="47"/>
      <c r="QJJ11" s="47"/>
      <c r="QJK11" s="47"/>
      <c r="QJL11" s="47"/>
      <c r="QJM11" s="47"/>
      <c r="QJN11" s="47"/>
      <c r="QJO11" s="47"/>
      <c r="QJP11" s="47"/>
      <c r="QJQ11" s="47"/>
      <c r="QJR11" s="47"/>
      <c r="QJS11" s="47"/>
      <c r="QJT11" s="47"/>
      <c r="QJU11" s="47"/>
      <c r="QJV11" s="47"/>
      <c r="QJW11" s="47"/>
      <c r="QJX11" s="47"/>
      <c r="QJY11" s="47"/>
      <c r="QJZ11" s="47"/>
      <c r="QKA11" s="47"/>
      <c r="QKB11" s="47"/>
      <c r="QKC11" s="47"/>
      <c r="QKD11" s="47"/>
      <c r="QKE11" s="47"/>
      <c r="QKF11" s="47"/>
      <c r="QKG11" s="47"/>
      <c r="QKH11" s="47"/>
      <c r="QKI11" s="47"/>
      <c r="QKJ11" s="47"/>
      <c r="QKK11" s="47"/>
      <c r="QKL11" s="47"/>
      <c r="QKM11" s="47"/>
      <c r="QKN11" s="47"/>
      <c r="QKO11" s="47"/>
      <c r="QKP11" s="47"/>
      <c r="QKQ11" s="47"/>
      <c r="QKR11" s="47"/>
      <c r="QKS11" s="47"/>
      <c r="QKT11" s="47"/>
      <c r="QKU11" s="47"/>
      <c r="QKV11" s="47"/>
      <c r="QKW11" s="47"/>
      <c r="QKX11" s="47"/>
      <c r="QKY11" s="47"/>
      <c r="QKZ11" s="47"/>
      <c r="QLA11" s="47"/>
      <c r="QLB11" s="47"/>
      <c r="QLC11" s="47"/>
      <c r="QLD11" s="47"/>
      <c r="QLE11" s="47"/>
      <c r="QLF11" s="47"/>
      <c r="QLG11" s="47"/>
      <c r="QLH11" s="47"/>
      <c r="QLI11" s="47"/>
      <c r="QLJ11" s="47"/>
      <c r="QLK11" s="47"/>
      <c r="QLL11" s="47"/>
      <c r="QLM11" s="47"/>
      <c r="QLN11" s="47"/>
      <c r="QLO11" s="47"/>
      <c r="QLP11" s="47"/>
      <c r="QLQ11" s="47"/>
      <c r="QLR11" s="47"/>
      <c r="QLS11" s="47"/>
      <c r="QLT11" s="47"/>
      <c r="QLU11" s="47"/>
      <c r="QLV11" s="47"/>
      <c r="QLW11" s="47"/>
      <c r="QLX11" s="47"/>
      <c r="QLY11" s="47"/>
      <c r="QLZ11" s="47"/>
      <c r="QMA11" s="47"/>
      <c r="QMB11" s="47"/>
      <c r="QMC11" s="47"/>
      <c r="QMD11" s="47"/>
      <c r="QME11" s="47"/>
      <c r="QMF11" s="47"/>
      <c r="QMG11" s="47"/>
      <c r="QMH11" s="47"/>
      <c r="QMI11" s="47"/>
      <c r="QMJ11" s="47"/>
      <c r="QMK11" s="47"/>
      <c r="QML11" s="47"/>
      <c r="QMM11" s="47"/>
      <c r="QMN11" s="47"/>
      <c r="QMO11" s="47"/>
      <c r="QMP11" s="47"/>
      <c r="QMQ11" s="47"/>
      <c r="QMR11" s="47"/>
      <c r="QMS11" s="47"/>
      <c r="QMT11" s="47"/>
      <c r="QMU11" s="47"/>
      <c r="QMV11" s="47"/>
      <c r="QMW11" s="47"/>
      <c r="QMX11" s="47"/>
      <c r="QMY11" s="47"/>
      <c r="QMZ11" s="47"/>
      <c r="QNA11" s="47"/>
      <c r="QNB11" s="47"/>
      <c r="QNC11" s="47"/>
      <c r="QND11" s="47"/>
      <c r="QNE11" s="47"/>
      <c r="QNF11" s="47"/>
      <c r="QNG11" s="47"/>
      <c r="QNH11" s="47"/>
      <c r="QNI11" s="47"/>
      <c r="QNJ11" s="47"/>
      <c r="QNK11" s="47"/>
      <c r="QNL11" s="47"/>
      <c r="QNM11" s="47"/>
      <c r="QNN11" s="47"/>
      <c r="QNO11" s="47"/>
      <c r="QNP11" s="47"/>
      <c r="QNQ11" s="47"/>
      <c r="QNR11" s="47"/>
      <c r="QNS11" s="47"/>
      <c r="QNT11" s="47"/>
      <c r="QNU11" s="47"/>
      <c r="QNV11" s="47"/>
      <c r="QNW11" s="47"/>
      <c r="QNX11" s="47"/>
      <c r="QNY11" s="47"/>
      <c r="QNZ11" s="47"/>
      <c r="QOA11" s="47"/>
      <c r="QOB11" s="47"/>
      <c r="QOC11" s="47"/>
      <c r="QOD11" s="47"/>
      <c r="QOE11" s="47"/>
      <c r="QOF11" s="47"/>
      <c r="QOG11" s="47"/>
      <c r="QOH11" s="47"/>
      <c r="QOI11" s="47"/>
      <c r="QOJ11" s="47"/>
      <c r="QOK11" s="47"/>
      <c r="QOL11" s="47"/>
      <c r="QOM11" s="47"/>
      <c r="QON11" s="47"/>
      <c r="QOO11" s="47"/>
      <c r="QOP11" s="47"/>
      <c r="QOQ11" s="47"/>
      <c r="QOR11" s="47"/>
      <c r="QOS11" s="47"/>
      <c r="QOT11" s="47"/>
      <c r="QOU11" s="47"/>
      <c r="QOV11" s="47"/>
      <c r="QOW11" s="47"/>
      <c r="QOX11" s="47"/>
      <c r="QOY11" s="47"/>
      <c r="QOZ11" s="47"/>
      <c r="QPA11" s="47"/>
      <c r="QPB11" s="47"/>
      <c r="QPC11" s="47"/>
      <c r="QPD11" s="47"/>
      <c r="QPE11" s="47"/>
      <c r="QPF11" s="47"/>
      <c r="QPG11" s="47"/>
      <c r="QPH11" s="47"/>
      <c r="QPI11" s="47"/>
      <c r="QPJ11" s="47"/>
      <c r="QPK11" s="47"/>
      <c r="QPL11" s="47"/>
      <c r="QPM11" s="47"/>
      <c r="QPN11" s="47"/>
      <c r="QPO11" s="47"/>
      <c r="QPP11" s="47"/>
      <c r="QPQ11" s="47"/>
      <c r="QPR11" s="47"/>
      <c r="QPS11" s="47"/>
      <c r="QPT11" s="47"/>
      <c r="QPU11" s="47"/>
      <c r="QPV11" s="47"/>
      <c r="QPW11" s="47"/>
      <c r="QPX11" s="47"/>
      <c r="QPY11" s="47"/>
      <c r="QPZ11" s="47"/>
      <c r="QQA11" s="47"/>
      <c r="QQB11" s="47"/>
      <c r="QQC11" s="47"/>
      <c r="QQD11" s="47"/>
      <c r="QQE11" s="47"/>
      <c r="QQF11" s="47"/>
      <c r="QQG11" s="47"/>
      <c r="QQH11" s="47"/>
      <c r="QQI11" s="47"/>
      <c r="QQJ11" s="47"/>
      <c r="QQK11" s="47"/>
      <c r="QQL11" s="47"/>
      <c r="QQM11" s="47"/>
      <c r="QQN11" s="47"/>
      <c r="QQO11" s="47"/>
      <c r="QQP11" s="47"/>
      <c r="QQQ11" s="47"/>
      <c r="QQR11" s="47"/>
      <c r="QQS11" s="47"/>
      <c r="QQT11" s="47"/>
      <c r="QQU11" s="47"/>
      <c r="QQV11" s="47"/>
      <c r="QQW11" s="47"/>
      <c r="QQX11" s="47"/>
      <c r="QQY11" s="47"/>
      <c r="QQZ11" s="47"/>
      <c r="QRA11" s="47"/>
      <c r="QRB11" s="47"/>
      <c r="QRC11" s="47"/>
      <c r="QRD11" s="47"/>
      <c r="QRE11" s="47"/>
      <c r="QRF11" s="47"/>
      <c r="QRG11" s="47"/>
      <c r="QRH11" s="47"/>
      <c r="QRI11" s="47"/>
      <c r="QRJ11" s="47"/>
      <c r="QRK11" s="47"/>
      <c r="QRL11" s="47"/>
      <c r="QRM11" s="47"/>
      <c r="QRN11" s="47"/>
      <c r="QRO11" s="47"/>
      <c r="QRP11" s="47"/>
      <c r="QRQ11" s="47"/>
      <c r="QRR11" s="47"/>
      <c r="QRS11" s="47"/>
      <c r="QRT11" s="47"/>
      <c r="QRU11" s="47"/>
      <c r="QRV11" s="47"/>
      <c r="QRW11" s="47"/>
      <c r="QRX11" s="47"/>
      <c r="QRY11" s="47"/>
      <c r="QRZ11" s="47"/>
      <c r="QSA11" s="47"/>
      <c r="QSB11" s="47"/>
      <c r="QSC11" s="47"/>
      <c r="QSD11" s="47"/>
      <c r="QSE11" s="47"/>
      <c r="QSF11" s="47"/>
      <c r="QSG11" s="47"/>
      <c r="QSH11" s="47"/>
      <c r="QSI11" s="47"/>
      <c r="QSJ11" s="47"/>
      <c r="QSK11" s="47"/>
      <c r="QSL11" s="47"/>
      <c r="QSM11" s="47"/>
      <c r="QSN11" s="47"/>
      <c r="QSO11" s="47"/>
      <c r="QSP11" s="47"/>
      <c r="QSQ11" s="47"/>
      <c r="QSR11" s="47"/>
      <c r="QSS11" s="47"/>
      <c r="QST11" s="47"/>
      <c r="QSU11" s="47"/>
      <c r="QSV11" s="47"/>
      <c r="QSW11" s="47"/>
      <c r="QSX11" s="47"/>
      <c r="QSY11" s="47"/>
      <c r="QSZ11" s="47"/>
      <c r="QTA11" s="47"/>
      <c r="QTB11" s="47"/>
      <c r="QTC11" s="47"/>
      <c r="QTD11" s="47"/>
      <c r="QTE11" s="47"/>
      <c r="QTF11" s="47"/>
      <c r="QTG11" s="47"/>
      <c r="QTH11" s="47"/>
      <c r="QTI11" s="47"/>
      <c r="QTJ11" s="47"/>
      <c r="QTK11" s="47"/>
      <c r="QTL11" s="47"/>
      <c r="QTM11" s="47"/>
      <c r="QTN11" s="47"/>
      <c r="QTO11" s="47"/>
      <c r="QTP11" s="47"/>
      <c r="QTQ11" s="47"/>
      <c r="QTR11" s="47"/>
      <c r="QTS11" s="47"/>
      <c r="QTT11" s="47"/>
      <c r="QTU11" s="47"/>
      <c r="QTV11" s="47"/>
      <c r="QTW11" s="47"/>
      <c r="QTX11" s="47"/>
      <c r="QTY11" s="47"/>
      <c r="QTZ11" s="47"/>
      <c r="QUA11" s="47"/>
      <c r="QUB11" s="47"/>
      <c r="QUC11" s="47"/>
      <c r="QUD11" s="47"/>
      <c r="QUE11" s="47"/>
      <c r="QUF11" s="47"/>
      <c r="QUG11" s="47"/>
      <c r="QUH11" s="47"/>
      <c r="QUI11" s="47"/>
      <c r="QUJ11" s="47"/>
      <c r="QUK11" s="47"/>
      <c r="QUL11" s="47"/>
      <c r="QUM11" s="47"/>
      <c r="QUN11" s="47"/>
      <c r="QUO11" s="47"/>
      <c r="QUP11" s="47"/>
      <c r="QUQ11" s="47"/>
      <c r="QUR11" s="47"/>
      <c r="QUS11" s="47"/>
      <c r="QUT11" s="47"/>
      <c r="QUU11" s="47"/>
      <c r="QUV11" s="47"/>
      <c r="QUW11" s="47"/>
      <c r="QUX11" s="47"/>
      <c r="QUY11" s="47"/>
      <c r="QUZ11" s="47"/>
      <c r="QVA11" s="47"/>
      <c r="QVB11" s="47"/>
      <c r="QVC11" s="47"/>
      <c r="QVD11" s="47"/>
      <c r="QVE11" s="47"/>
      <c r="QVF11" s="47"/>
      <c r="QVG11" s="47"/>
      <c r="QVH11" s="47"/>
      <c r="QVI11" s="47"/>
      <c r="QVJ11" s="47"/>
      <c r="QVK11" s="47"/>
      <c r="QVL11" s="47"/>
      <c r="QVM11" s="47"/>
      <c r="QVN11" s="47"/>
      <c r="QVO11" s="47"/>
      <c r="QVP11" s="47"/>
      <c r="QVQ11" s="47"/>
      <c r="QVR11" s="47"/>
      <c r="QVS11" s="47"/>
      <c r="QVT11" s="47"/>
      <c r="QVU11" s="47"/>
      <c r="QVV11" s="47"/>
      <c r="QVW11" s="47"/>
      <c r="QVX11" s="47"/>
      <c r="QVY11" s="47"/>
      <c r="QVZ11" s="47"/>
      <c r="QWA11" s="47"/>
      <c r="QWB11" s="47"/>
      <c r="QWC11" s="47"/>
      <c r="QWD11" s="47"/>
      <c r="QWE11" s="47"/>
      <c r="QWF11" s="47"/>
      <c r="QWG11" s="47"/>
      <c r="QWH11" s="47"/>
      <c r="QWI11" s="47"/>
      <c r="QWJ11" s="47"/>
      <c r="QWK11" s="47"/>
      <c r="QWL11" s="47"/>
      <c r="QWM11" s="47"/>
      <c r="QWN11" s="47"/>
      <c r="QWO11" s="47"/>
      <c r="QWP11" s="47"/>
      <c r="QWQ11" s="47"/>
      <c r="QWR11" s="47"/>
      <c r="QWS11" s="47"/>
      <c r="QWT11" s="47"/>
      <c r="QWU11" s="47"/>
      <c r="QWV11" s="47"/>
      <c r="QWW11" s="47"/>
      <c r="QWX11" s="47"/>
      <c r="QWY11" s="47"/>
      <c r="QWZ11" s="47"/>
      <c r="QXA11" s="47"/>
      <c r="QXB11" s="47"/>
      <c r="QXC11" s="47"/>
      <c r="QXD11" s="47"/>
      <c r="QXE11" s="47"/>
      <c r="QXF11" s="47"/>
      <c r="QXG11" s="47"/>
      <c r="QXH11" s="47"/>
      <c r="QXI11" s="47"/>
      <c r="QXJ11" s="47"/>
      <c r="QXK11" s="47"/>
      <c r="QXL11" s="47"/>
      <c r="QXM11" s="47"/>
      <c r="QXN11" s="47"/>
      <c r="QXO11" s="47"/>
      <c r="QXP11" s="47"/>
      <c r="QXQ11" s="47"/>
      <c r="QXR11" s="47"/>
      <c r="QXS11" s="47"/>
      <c r="QXT11" s="47"/>
      <c r="QXU11" s="47"/>
      <c r="QXV11" s="47"/>
      <c r="QXW11" s="47"/>
      <c r="QXX11" s="47"/>
      <c r="QXY11" s="47"/>
      <c r="QXZ11" s="47"/>
      <c r="QYA11" s="47"/>
      <c r="QYB11" s="47"/>
      <c r="QYC11" s="47"/>
      <c r="QYD11" s="47"/>
      <c r="QYE11" s="47"/>
      <c r="QYF11" s="47"/>
      <c r="QYG11" s="47"/>
      <c r="QYH11" s="47"/>
      <c r="QYI11" s="47"/>
      <c r="QYJ11" s="47"/>
      <c r="QYK11" s="47"/>
      <c r="QYL11" s="47"/>
      <c r="QYM11" s="47"/>
      <c r="QYN11" s="47"/>
      <c r="QYO11" s="47"/>
      <c r="QYP11" s="47"/>
      <c r="QYQ11" s="47"/>
      <c r="QYR11" s="47"/>
      <c r="QYS11" s="47"/>
      <c r="QYT11" s="47"/>
      <c r="QYU11" s="47"/>
      <c r="QYV11" s="47"/>
      <c r="QYW11" s="47"/>
      <c r="QYX11" s="47"/>
      <c r="QYY11" s="47"/>
      <c r="QYZ11" s="47"/>
      <c r="QZA11" s="47"/>
      <c r="QZB11" s="47"/>
      <c r="QZC11" s="47"/>
      <c r="QZD11" s="47"/>
      <c r="QZE11" s="47"/>
      <c r="QZF11" s="47"/>
      <c r="QZG11" s="47"/>
      <c r="QZH11" s="47"/>
      <c r="QZI11" s="47"/>
      <c r="QZJ11" s="47"/>
      <c r="QZK11" s="47"/>
      <c r="QZL11" s="47"/>
      <c r="QZM11" s="47"/>
      <c r="QZN11" s="47"/>
      <c r="QZO11" s="47"/>
      <c r="QZP11" s="47"/>
      <c r="QZQ11" s="47"/>
      <c r="QZR11" s="47"/>
      <c r="QZS11" s="47"/>
      <c r="QZT11" s="47"/>
      <c r="QZU11" s="47"/>
      <c r="QZV11" s="47"/>
      <c r="QZW11" s="47"/>
      <c r="QZX11" s="47"/>
      <c r="QZY11" s="47"/>
      <c r="QZZ11" s="47"/>
      <c r="RAA11" s="47"/>
      <c r="RAB11" s="47"/>
      <c r="RAC11" s="47"/>
      <c r="RAD11" s="47"/>
      <c r="RAE11" s="47"/>
      <c r="RAF11" s="47"/>
      <c r="RAG11" s="47"/>
      <c r="RAH11" s="47"/>
      <c r="RAI11" s="47"/>
      <c r="RAJ11" s="47"/>
      <c r="RAK11" s="47"/>
      <c r="RAL11" s="47"/>
      <c r="RAM11" s="47"/>
      <c r="RAN11" s="47"/>
      <c r="RAO11" s="47"/>
      <c r="RAP11" s="47"/>
      <c r="RAQ11" s="47"/>
      <c r="RAR11" s="47"/>
      <c r="RAS11" s="47"/>
      <c r="RAT11" s="47"/>
      <c r="RAU11" s="47"/>
      <c r="RAV11" s="47"/>
      <c r="RAW11" s="47"/>
      <c r="RAX11" s="47"/>
      <c r="RAY11" s="47"/>
      <c r="RAZ11" s="47"/>
      <c r="RBA11" s="47"/>
      <c r="RBB11" s="47"/>
      <c r="RBC11" s="47"/>
      <c r="RBD11" s="47"/>
      <c r="RBE11" s="47"/>
      <c r="RBF11" s="47"/>
      <c r="RBG11" s="47"/>
      <c r="RBH11" s="47"/>
      <c r="RBI11" s="47"/>
      <c r="RBJ11" s="47"/>
      <c r="RBK11" s="47"/>
      <c r="RBL11" s="47"/>
      <c r="RBM11" s="47"/>
      <c r="RBN11" s="47"/>
      <c r="RBO11" s="47"/>
      <c r="RBP11" s="47"/>
      <c r="RBQ11" s="47"/>
      <c r="RBR11" s="47"/>
      <c r="RBS11" s="47"/>
      <c r="RBT11" s="47"/>
      <c r="RBU11" s="47"/>
      <c r="RBV11" s="47"/>
      <c r="RBW11" s="47"/>
      <c r="RBX11" s="47"/>
      <c r="RBY11" s="47"/>
      <c r="RBZ11" s="47"/>
      <c r="RCA11" s="47"/>
      <c r="RCB11" s="47"/>
      <c r="RCC11" s="47"/>
      <c r="RCD11" s="47"/>
      <c r="RCE11" s="47"/>
      <c r="RCF11" s="47"/>
      <c r="RCG11" s="47"/>
      <c r="RCH11" s="47"/>
      <c r="RCI11" s="47"/>
      <c r="RCJ11" s="47"/>
      <c r="RCK11" s="47"/>
      <c r="RCL11" s="47"/>
      <c r="RCM11" s="47"/>
      <c r="RCN11" s="47"/>
      <c r="RCO11" s="47"/>
      <c r="RCP11" s="47"/>
      <c r="RCQ11" s="47"/>
      <c r="RCR11" s="47"/>
      <c r="RCS11" s="47"/>
      <c r="RCT11" s="47"/>
      <c r="RCU11" s="47"/>
      <c r="RCV11" s="47"/>
      <c r="RCW11" s="47"/>
      <c r="RCX11" s="47"/>
      <c r="RCY11" s="47"/>
      <c r="RCZ11" s="47"/>
      <c r="RDA11" s="47"/>
      <c r="RDB11" s="47"/>
      <c r="RDC11" s="47"/>
      <c r="RDD11" s="47"/>
      <c r="RDE11" s="47"/>
      <c r="RDF11" s="47"/>
      <c r="RDG11" s="47"/>
      <c r="RDH11" s="47"/>
      <c r="RDI11" s="47"/>
      <c r="RDJ11" s="47"/>
      <c r="RDK11" s="47"/>
      <c r="RDL11" s="47"/>
      <c r="RDM11" s="47"/>
      <c r="RDN11" s="47"/>
      <c r="RDO11" s="47"/>
      <c r="RDP11" s="47"/>
      <c r="RDQ11" s="47"/>
      <c r="RDR11" s="47"/>
      <c r="RDS11" s="47"/>
      <c r="RDT11" s="47"/>
      <c r="RDU11" s="47"/>
      <c r="RDV11" s="47"/>
      <c r="RDW11" s="47"/>
      <c r="RDX11" s="47"/>
      <c r="RDY11" s="47"/>
      <c r="RDZ11" s="47"/>
      <c r="REA11" s="47"/>
      <c r="REB11" s="47"/>
      <c r="REC11" s="47"/>
      <c r="RED11" s="47"/>
      <c r="REE11" s="47"/>
      <c r="REF11" s="47"/>
      <c r="REG11" s="47"/>
      <c r="REH11" s="47"/>
      <c r="REI11" s="47"/>
      <c r="REJ11" s="47"/>
      <c r="REK11" s="47"/>
      <c r="REL11" s="47"/>
      <c r="REM11" s="47"/>
      <c r="REN11" s="47"/>
      <c r="REO11" s="47"/>
      <c r="REP11" s="47"/>
      <c r="REQ11" s="47"/>
      <c r="RER11" s="47"/>
      <c r="RES11" s="47"/>
      <c r="RET11" s="47"/>
      <c r="REU11" s="47"/>
      <c r="REV11" s="47"/>
      <c r="REW11" s="47"/>
      <c r="REX11" s="47"/>
      <c r="REY11" s="47"/>
      <c r="REZ11" s="47"/>
      <c r="RFA11" s="47"/>
      <c r="RFB11" s="47"/>
      <c r="RFC11" s="47"/>
      <c r="RFD11" s="47"/>
      <c r="RFE11" s="47"/>
      <c r="RFF11" s="47"/>
      <c r="RFG11" s="47"/>
      <c r="RFH11" s="47"/>
      <c r="RFI11" s="47"/>
      <c r="RFJ11" s="47"/>
      <c r="RFK11" s="47"/>
      <c r="RFL11" s="47"/>
      <c r="RFM11" s="47"/>
      <c r="RFN11" s="47"/>
      <c r="RFO11" s="47"/>
      <c r="RFP11" s="47"/>
      <c r="RFQ11" s="47"/>
      <c r="RFR11" s="47"/>
      <c r="RFS11" s="47"/>
      <c r="RFT11" s="47"/>
      <c r="RFU11" s="47"/>
      <c r="RFV11" s="47"/>
      <c r="RFW11" s="47"/>
      <c r="RFX11" s="47"/>
      <c r="RFY11" s="47"/>
      <c r="RFZ11" s="47"/>
      <c r="RGA11" s="47"/>
      <c r="RGB11" s="47"/>
      <c r="RGC11" s="47"/>
      <c r="RGD11" s="47"/>
      <c r="RGE11" s="47"/>
      <c r="RGF11" s="47"/>
      <c r="RGG11" s="47"/>
      <c r="RGH11" s="47"/>
      <c r="RGI11" s="47"/>
      <c r="RGJ11" s="47"/>
      <c r="RGK11" s="47"/>
      <c r="RGL11" s="47"/>
      <c r="RGM11" s="47"/>
      <c r="RGN11" s="47"/>
      <c r="RGO11" s="47"/>
      <c r="RGP11" s="47"/>
      <c r="RGQ11" s="47"/>
      <c r="RGR11" s="47"/>
      <c r="RGS11" s="47"/>
      <c r="RGT11" s="47"/>
      <c r="RGU11" s="47"/>
      <c r="RGV11" s="47"/>
      <c r="RGW11" s="47"/>
      <c r="RGX11" s="47"/>
      <c r="RGY11" s="47"/>
      <c r="RGZ11" s="47"/>
      <c r="RHA11" s="47"/>
      <c r="RHB11" s="47"/>
      <c r="RHC11" s="47"/>
      <c r="RHD11" s="47"/>
      <c r="RHE11" s="47"/>
      <c r="RHF11" s="47"/>
      <c r="RHG11" s="47"/>
      <c r="RHH11" s="47"/>
      <c r="RHI11" s="47"/>
      <c r="RHJ11" s="47"/>
      <c r="RHK11" s="47"/>
      <c r="RHL11" s="47"/>
      <c r="RHM11" s="47"/>
      <c r="RHN11" s="47"/>
      <c r="RHO11" s="47"/>
      <c r="RHP11" s="47"/>
      <c r="RHQ11" s="47"/>
      <c r="RHR11" s="47"/>
      <c r="RHS11" s="47"/>
      <c r="RHT11" s="47"/>
      <c r="RHU11" s="47"/>
      <c r="RHV11" s="47"/>
      <c r="RHW11" s="47"/>
      <c r="RHX11" s="47"/>
      <c r="RHY11" s="47"/>
      <c r="RHZ11" s="47"/>
      <c r="RIA11" s="47"/>
      <c r="RIB11" s="47"/>
      <c r="RIC11" s="47"/>
      <c r="RID11" s="47"/>
      <c r="RIE11" s="47"/>
      <c r="RIF11" s="47"/>
      <c r="RIG11" s="47"/>
      <c r="RIH11" s="47"/>
      <c r="RII11" s="47"/>
      <c r="RIJ11" s="47"/>
      <c r="RIK11" s="47"/>
      <c r="RIL11" s="47"/>
      <c r="RIM11" s="47"/>
      <c r="RIN11" s="47"/>
      <c r="RIO11" s="47"/>
      <c r="RIP11" s="47"/>
      <c r="RIQ11" s="47"/>
      <c r="RIR11" s="47"/>
      <c r="RIS11" s="47"/>
      <c r="RIT11" s="47"/>
      <c r="RIU11" s="47"/>
      <c r="RIV11" s="47"/>
      <c r="RIW11" s="47"/>
      <c r="RIX11" s="47"/>
      <c r="RIY11" s="47"/>
      <c r="RIZ11" s="47"/>
      <c r="RJA11" s="47"/>
      <c r="RJB11" s="47"/>
      <c r="RJC11" s="47"/>
      <c r="RJD11" s="47"/>
      <c r="RJE11" s="47"/>
      <c r="RJF11" s="47"/>
      <c r="RJG11" s="47"/>
      <c r="RJH11" s="47"/>
      <c r="RJI11" s="47"/>
      <c r="RJJ11" s="47"/>
      <c r="RJK11" s="47"/>
      <c r="RJL11" s="47"/>
      <c r="RJM11" s="47"/>
      <c r="RJN11" s="47"/>
      <c r="RJO11" s="47"/>
      <c r="RJP11" s="47"/>
      <c r="RJQ11" s="47"/>
      <c r="RJR11" s="47"/>
      <c r="RJS11" s="47"/>
      <c r="RJT11" s="47"/>
      <c r="RJU11" s="47"/>
      <c r="RJV11" s="47"/>
      <c r="RJW11" s="47"/>
      <c r="RJX11" s="47"/>
      <c r="RJY11" s="47"/>
      <c r="RJZ11" s="47"/>
      <c r="RKA11" s="47"/>
      <c r="RKB11" s="47"/>
      <c r="RKC11" s="47"/>
      <c r="RKD11" s="47"/>
      <c r="RKE11" s="47"/>
      <c r="RKF11" s="47"/>
      <c r="RKG11" s="47"/>
      <c r="RKH11" s="47"/>
      <c r="RKI11" s="47"/>
      <c r="RKJ11" s="47"/>
      <c r="RKK11" s="47"/>
      <c r="RKL11" s="47"/>
      <c r="RKM11" s="47"/>
      <c r="RKN11" s="47"/>
      <c r="RKO11" s="47"/>
      <c r="RKP11" s="47"/>
      <c r="RKQ11" s="47"/>
      <c r="RKR11" s="47"/>
      <c r="RKS11" s="47"/>
      <c r="RKT11" s="47"/>
      <c r="RKU11" s="47"/>
      <c r="RKV11" s="47"/>
      <c r="RKW11" s="47"/>
      <c r="RKX11" s="47"/>
      <c r="RKY11" s="47"/>
      <c r="RKZ11" s="47"/>
      <c r="RLA11" s="47"/>
      <c r="RLB11" s="47"/>
      <c r="RLC11" s="47"/>
      <c r="RLD11" s="47"/>
      <c r="RLE11" s="47"/>
      <c r="RLF11" s="47"/>
      <c r="RLG11" s="47"/>
      <c r="RLH11" s="47"/>
      <c r="RLI11" s="47"/>
      <c r="RLJ11" s="47"/>
      <c r="RLK11" s="47"/>
      <c r="RLL11" s="47"/>
      <c r="RLM11" s="47"/>
      <c r="RLN11" s="47"/>
      <c r="RLO11" s="47"/>
      <c r="RLP11" s="47"/>
      <c r="RLQ11" s="47"/>
      <c r="RLR11" s="47"/>
      <c r="RLS11" s="47"/>
      <c r="RLT11" s="47"/>
      <c r="RLU11" s="47"/>
      <c r="RLV11" s="47"/>
      <c r="RLW11" s="47"/>
      <c r="RLX11" s="47"/>
      <c r="RLY11" s="47"/>
      <c r="RLZ11" s="47"/>
      <c r="RMA11" s="47"/>
      <c r="RMB11" s="47"/>
      <c r="RMC11" s="47"/>
      <c r="RMD11" s="47"/>
      <c r="RME11" s="47"/>
      <c r="RMF11" s="47"/>
      <c r="RMG11" s="47"/>
      <c r="RMH11" s="47"/>
      <c r="RMI11" s="47"/>
      <c r="RMJ11" s="47"/>
      <c r="RMK11" s="47"/>
      <c r="RML11" s="47"/>
      <c r="RMM11" s="47"/>
      <c r="RMN11" s="47"/>
      <c r="RMO11" s="47"/>
      <c r="RMP11" s="47"/>
      <c r="RMQ11" s="47"/>
      <c r="RMR11" s="47"/>
      <c r="RMS11" s="47"/>
      <c r="RMT11" s="47"/>
      <c r="RMU11" s="47"/>
      <c r="RMV11" s="47"/>
      <c r="RMW11" s="47"/>
      <c r="RMX11" s="47"/>
      <c r="RMY11" s="47"/>
      <c r="RMZ11" s="47"/>
      <c r="RNA11" s="47"/>
      <c r="RNB11" s="47"/>
      <c r="RNC11" s="47"/>
      <c r="RND11" s="47"/>
      <c r="RNE11" s="47"/>
      <c r="RNF11" s="47"/>
      <c r="RNG11" s="47"/>
      <c r="RNH11" s="47"/>
      <c r="RNI11" s="47"/>
      <c r="RNJ11" s="47"/>
      <c r="RNK11" s="47"/>
      <c r="RNL11" s="47"/>
      <c r="RNM11" s="47"/>
      <c r="RNN11" s="47"/>
      <c r="RNO11" s="47"/>
      <c r="RNP11" s="47"/>
      <c r="RNQ11" s="47"/>
      <c r="RNR11" s="47"/>
      <c r="RNS11" s="47"/>
      <c r="RNT11" s="47"/>
      <c r="RNU11" s="47"/>
      <c r="RNV11" s="47"/>
      <c r="RNW11" s="47"/>
      <c r="RNX11" s="47"/>
      <c r="RNY11" s="47"/>
      <c r="RNZ11" s="47"/>
      <c r="ROA11" s="47"/>
      <c r="ROB11" s="47"/>
      <c r="ROC11" s="47"/>
      <c r="ROD11" s="47"/>
      <c r="ROE11" s="47"/>
      <c r="ROF11" s="47"/>
      <c r="ROG11" s="47"/>
      <c r="ROH11" s="47"/>
      <c r="ROI11" s="47"/>
      <c r="ROJ11" s="47"/>
      <c r="ROK11" s="47"/>
      <c r="ROL11" s="47"/>
      <c r="ROM11" s="47"/>
      <c r="RON11" s="47"/>
      <c r="ROO11" s="47"/>
      <c r="ROP11" s="47"/>
      <c r="ROQ11" s="47"/>
      <c r="ROR11" s="47"/>
      <c r="ROS11" s="47"/>
      <c r="ROT11" s="47"/>
      <c r="ROU11" s="47"/>
      <c r="ROV11" s="47"/>
      <c r="ROW11" s="47"/>
      <c r="ROX11" s="47"/>
      <c r="ROY11" s="47"/>
      <c r="ROZ11" s="47"/>
      <c r="RPA11" s="47"/>
      <c r="RPB11" s="47"/>
      <c r="RPC11" s="47"/>
      <c r="RPD11" s="47"/>
      <c r="RPE11" s="47"/>
      <c r="RPF11" s="47"/>
      <c r="RPG11" s="47"/>
      <c r="RPH11" s="47"/>
      <c r="RPI11" s="47"/>
      <c r="RPJ11" s="47"/>
      <c r="RPK11" s="47"/>
      <c r="RPL11" s="47"/>
      <c r="RPM11" s="47"/>
      <c r="RPN11" s="47"/>
      <c r="RPO11" s="47"/>
      <c r="RPP11" s="47"/>
      <c r="RPQ11" s="47"/>
      <c r="RPR11" s="47"/>
      <c r="RPS11" s="47"/>
      <c r="RPT11" s="47"/>
      <c r="RPU11" s="47"/>
      <c r="RPV11" s="47"/>
      <c r="RPW11" s="47"/>
      <c r="RPX11" s="47"/>
      <c r="RPY11" s="47"/>
      <c r="RPZ11" s="47"/>
      <c r="RQA11" s="47"/>
      <c r="RQB11" s="47"/>
      <c r="RQC11" s="47"/>
      <c r="RQD11" s="47"/>
      <c r="RQE11" s="47"/>
      <c r="RQF11" s="47"/>
      <c r="RQG11" s="47"/>
      <c r="RQH11" s="47"/>
      <c r="RQI11" s="47"/>
      <c r="RQJ11" s="47"/>
      <c r="RQK11" s="47"/>
      <c r="RQL11" s="47"/>
      <c r="RQM11" s="47"/>
      <c r="RQN11" s="47"/>
      <c r="RQO11" s="47"/>
      <c r="RQP11" s="47"/>
      <c r="RQQ11" s="47"/>
      <c r="RQR11" s="47"/>
      <c r="RQS11" s="47"/>
      <c r="RQT11" s="47"/>
      <c r="RQU11" s="47"/>
      <c r="RQV11" s="47"/>
      <c r="RQW11" s="47"/>
      <c r="RQX11" s="47"/>
      <c r="RQY11" s="47"/>
      <c r="RQZ11" s="47"/>
      <c r="RRA11" s="47"/>
      <c r="RRB11" s="47"/>
      <c r="RRC11" s="47"/>
      <c r="RRD11" s="47"/>
      <c r="RRE11" s="47"/>
      <c r="RRF11" s="47"/>
      <c r="RRG11" s="47"/>
      <c r="RRH11" s="47"/>
      <c r="RRI11" s="47"/>
      <c r="RRJ11" s="47"/>
      <c r="RRK11" s="47"/>
      <c r="RRL11" s="47"/>
      <c r="RRM11" s="47"/>
      <c r="RRN11" s="47"/>
      <c r="RRO11" s="47"/>
      <c r="RRP11" s="47"/>
      <c r="RRQ11" s="47"/>
      <c r="RRR11" s="47"/>
      <c r="RRS11" s="47"/>
      <c r="RRT11" s="47"/>
      <c r="RRU11" s="47"/>
      <c r="RRV11" s="47"/>
      <c r="RRW11" s="47"/>
      <c r="RRX11" s="47"/>
      <c r="RRY11" s="47"/>
      <c r="RRZ11" s="47"/>
      <c r="RSA11" s="47"/>
      <c r="RSB11" s="47"/>
      <c r="RSC11" s="47"/>
      <c r="RSD11" s="47"/>
      <c r="RSE11" s="47"/>
      <c r="RSF11" s="47"/>
      <c r="RSG11" s="47"/>
      <c r="RSH11" s="47"/>
      <c r="RSI11" s="47"/>
      <c r="RSJ11" s="47"/>
      <c r="RSK11" s="47"/>
      <c r="RSL11" s="47"/>
      <c r="RSM11" s="47"/>
      <c r="RSN11" s="47"/>
      <c r="RSO11" s="47"/>
      <c r="RSP11" s="47"/>
      <c r="RSQ11" s="47"/>
      <c r="RSR11" s="47"/>
      <c r="RSS11" s="47"/>
      <c r="RST11" s="47"/>
      <c r="RSU11" s="47"/>
      <c r="RSV11" s="47"/>
      <c r="RSW11" s="47"/>
      <c r="RSX11" s="47"/>
      <c r="RSY11" s="47"/>
      <c r="RSZ11" s="47"/>
      <c r="RTA11" s="47"/>
      <c r="RTB11" s="47"/>
      <c r="RTC11" s="47"/>
      <c r="RTD11" s="47"/>
      <c r="RTE11" s="47"/>
      <c r="RTF11" s="47"/>
      <c r="RTG11" s="47"/>
      <c r="RTH11" s="47"/>
      <c r="RTI11" s="47"/>
      <c r="RTJ11" s="47"/>
      <c r="RTK11" s="47"/>
      <c r="RTL11" s="47"/>
      <c r="RTM11" s="47"/>
      <c r="RTN11" s="47"/>
      <c r="RTO11" s="47"/>
      <c r="RTP11" s="47"/>
      <c r="RTQ11" s="47"/>
      <c r="RTR11" s="47"/>
      <c r="RTS11" s="47"/>
      <c r="RTT11" s="47"/>
      <c r="RTU11" s="47"/>
      <c r="RTV11" s="47"/>
      <c r="RTW11" s="47"/>
      <c r="RTX11" s="47"/>
      <c r="RTY11" s="47"/>
      <c r="RTZ11" s="47"/>
      <c r="RUA11" s="47"/>
      <c r="RUB11" s="47"/>
      <c r="RUC11" s="47"/>
      <c r="RUD11" s="47"/>
      <c r="RUE11" s="47"/>
      <c r="RUF11" s="47"/>
      <c r="RUG11" s="47"/>
      <c r="RUH11" s="47"/>
      <c r="RUI11" s="47"/>
      <c r="RUJ11" s="47"/>
      <c r="RUK11" s="47"/>
      <c r="RUL11" s="47"/>
      <c r="RUM11" s="47"/>
      <c r="RUN11" s="47"/>
      <c r="RUO11" s="47"/>
      <c r="RUP11" s="47"/>
      <c r="RUQ11" s="47"/>
      <c r="RUR11" s="47"/>
      <c r="RUS11" s="47"/>
      <c r="RUT11" s="47"/>
      <c r="RUU11" s="47"/>
      <c r="RUV11" s="47"/>
      <c r="RUW11" s="47"/>
      <c r="RUX11" s="47"/>
      <c r="RUY11" s="47"/>
      <c r="RUZ11" s="47"/>
      <c r="RVA11" s="47"/>
      <c r="RVB11" s="47"/>
      <c r="RVC11" s="47"/>
      <c r="RVD11" s="47"/>
      <c r="RVE11" s="47"/>
      <c r="RVF11" s="47"/>
      <c r="RVG11" s="47"/>
      <c r="RVH11" s="47"/>
      <c r="RVI11" s="47"/>
      <c r="RVJ11" s="47"/>
      <c r="RVK11" s="47"/>
      <c r="RVL11" s="47"/>
      <c r="RVM11" s="47"/>
      <c r="RVN11" s="47"/>
      <c r="RVO11" s="47"/>
      <c r="RVP11" s="47"/>
      <c r="RVQ11" s="47"/>
      <c r="RVR11" s="47"/>
      <c r="RVS11" s="47"/>
      <c r="RVT11" s="47"/>
      <c r="RVU11" s="47"/>
      <c r="RVV11" s="47"/>
      <c r="RVW11" s="47"/>
      <c r="RVX11" s="47"/>
      <c r="RVY11" s="47"/>
      <c r="RVZ11" s="47"/>
      <c r="RWA11" s="47"/>
      <c r="RWB11" s="47"/>
      <c r="RWC11" s="47"/>
      <c r="RWD11" s="47"/>
      <c r="RWE11" s="47"/>
      <c r="RWF11" s="47"/>
      <c r="RWG11" s="47"/>
      <c r="RWH11" s="47"/>
      <c r="RWI11" s="47"/>
      <c r="RWJ11" s="47"/>
      <c r="RWK11" s="47"/>
      <c r="RWL11" s="47"/>
      <c r="RWM11" s="47"/>
      <c r="RWN11" s="47"/>
      <c r="RWO11" s="47"/>
      <c r="RWP11" s="47"/>
      <c r="RWQ11" s="47"/>
      <c r="RWR11" s="47"/>
      <c r="RWS11" s="47"/>
      <c r="RWT11" s="47"/>
      <c r="RWU11" s="47"/>
      <c r="RWV11" s="47"/>
      <c r="RWW11" s="47"/>
      <c r="RWX11" s="47"/>
      <c r="RWY11" s="47"/>
      <c r="RWZ11" s="47"/>
      <c r="RXA11" s="47"/>
      <c r="RXB11" s="47"/>
      <c r="RXC11" s="47"/>
      <c r="RXD11" s="47"/>
      <c r="RXE11" s="47"/>
      <c r="RXF11" s="47"/>
      <c r="RXG11" s="47"/>
      <c r="RXH11" s="47"/>
      <c r="RXI11" s="47"/>
      <c r="RXJ11" s="47"/>
      <c r="RXK11" s="47"/>
      <c r="RXL11" s="47"/>
      <c r="RXM11" s="47"/>
      <c r="RXN11" s="47"/>
      <c r="RXO11" s="47"/>
      <c r="RXP11" s="47"/>
      <c r="RXQ11" s="47"/>
      <c r="RXR11" s="47"/>
      <c r="RXS11" s="47"/>
      <c r="RXT11" s="47"/>
      <c r="RXU11" s="47"/>
      <c r="RXV11" s="47"/>
      <c r="RXW11" s="47"/>
      <c r="RXX11" s="47"/>
      <c r="RXY11" s="47"/>
      <c r="RXZ11" s="47"/>
      <c r="RYA11" s="47"/>
      <c r="RYB11" s="47"/>
      <c r="RYC11" s="47"/>
      <c r="RYD11" s="47"/>
      <c r="RYE11" s="47"/>
      <c r="RYF11" s="47"/>
      <c r="RYG11" s="47"/>
      <c r="RYH11" s="47"/>
      <c r="RYI11" s="47"/>
      <c r="RYJ11" s="47"/>
      <c r="RYK11" s="47"/>
      <c r="RYL11" s="47"/>
      <c r="RYM11" s="47"/>
      <c r="RYN11" s="47"/>
      <c r="RYO11" s="47"/>
      <c r="RYP11" s="47"/>
      <c r="RYQ11" s="47"/>
      <c r="RYR11" s="47"/>
      <c r="RYS11" s="47"/>
      <c r="RYT11" s="47"/>
      <c r="RYU11" s="47"/>
      <c r="RYV11" s="47"/>
      <c r="RYW11" s="47"/>
      <c r="RYX11" s="47"/>
      <c r="RYY11" s="47"/>
      <c r="RYZ11" s="47"/>
      <c r="RZA11" s="47"/>
      <c r="RZB11" s="47"/>
      <c r="RZC11" s="47"/>
      <c r="RZD11" s="47"/>
      <c r="RZE11" s="47"/>
      <c r="RZF11" s="47"/>
      <c r="RZG11" s="47"/>
      <c r="RZH11" s="47"/>
      <c r="RZI11" s="47"/>
      <c r="RZJ11" s="47"/>
      <c r="RZK11" s="47"/>
      <c r="RZL11" s="47"/>
      <c r="RZM11" s="47"/>
      <c r="RZN11" s="47"/>
      <c r="RZO11" s="47"/>
      <c r="RZP11" s="47"/>
      <c r="RZQ11" s="47"/>
      <c r="RZR11" s="47"/>
      <c r="RZS11" s="47"/>
      <c r="RZT11" s="47"/>
      <c r="RZU11" s="47"/>
      <c r="RZV11" s="47"/>
      <c r="RZW11" s="47"/>
      <c r="RZX11" s="47"/>
      <c r="RZY11" s="47"/>
      <c r="RZZ11" s="47"/>
      <c r="SAA11" s="47"/>
      <c r="SAB11" s="47"/>
      <c r="SAC11" s="47"/>
      <c r="SAD11" s="47"/>
      <c r="SAE11" s="47"/>
      <c r="SAF11" s="47"/>
      <c r="SAG11" s="47"/>
      <c r="SAH11" s="47"/>
      <c r="SAI11" s="47"/>
      <c r="SAJ11" s="47"/>
      <c r="SAK11" s="47"/>
      <c r="SAL11" s="47"/>
      <c r="SAM11" s="47"/>
      <c r="SAN11" s="47"/>
      <c r="SAO11" s="47"/>
      <c r="SAP11" s="47"/>
      <c r="SAQ11" s="47"/>
      <c r="SAR11" s="47"/>
      <c r="SAS11" s="47"/>
      <c r="SAT11" s="47"/>
      <c r="SAU11" s="47"/>
      <c r="SAV11" s="47"/>
      <c r="SAW11" s="47"/>
      <c r="SAX11" s="47"/>
      <c r="SAY11" s="47"/>
      <c r="SAZ11" s="47"/>
      <c r="SBA11" s="47"/>
      <c r="SBB11" s="47"/>
      <c r="SBC11" s="47"/>
      <c r="SBD11" s="47"/>
      <c r="SBE11" s="47"/>
      <c r="SBF11" s="47"/>
      <c r="SBG11" s="47"/>
      <c r="SBH11" s="47"/>
      <c r="SBI11" s="47"/>
      <c r="SBJ11" s="47"/>
      <c r="SBK11" s="47"/>
      <c r="SBL11" s="47"/>
      <c r="SBM11" s="47"/>
      <c r="SBN11" s="47"/>
      <c r="SBO11" s="47"/>
      <c r="SBP11" s="47"/>
      <c r="SBQ11" s="47"/>
      <c r="SBR11" s="47"/>
      <c r="SBS11" s="47"/>
      <c r="SBT11" s="47"/>
      <c r="SBU11" s="47"/>
      <c r="SBV11" s="47"/>
      <c r="SBW11" s="47"/>
      <c r="SBX11" s="47"/>
      <c r="SBY11" s="47"/>
      <c r="SBZ11" s="47"/>
      <c r="SCA11" s="47"/>
      <c r="SCB11" s="47"/>
      <c r="SCC11" s="47"/>
      <c r="SCD11" s="47"/>
      <c r="SCE11" s="47"/>
      <c r="SCF11" s="47"/>
      <c r="SCG11" s="47"/>
      <c r="SCH11" s="47"/>
      <c r="SCI11" s="47"/>
      <c r="SCJ11" s="47"/>
      <c r="SCK11" s="47"/>
      <c r="SCL11" s="47"/>
      <c r="SCM11" s="47"/>
      <c r="SCN11" s="47"/>
      <c r="SCO11" s="47"/>
      <c r="SCP11" s="47"/>
      <c r="SCQ11" s="47"/>
      <c r="SCR11" s="47"/>
      <c r="SCS11" s="47"/>
      <c r="SCT11" s="47"/>
      <c r="SCU11" s="47"/>
      <c r="SCV11" s="47"/>
      <c r="SCW11" s="47"/>
      <c r="SCX11" s="47"/>
      <c r="SCY11" s="47"/>
      <c r="SCZ11" s="47"/>
      <c r="SDA11" s="47"/>
      <c r="SDB11" s="47"/>
      <c r="SDC11" s="47"/>
      <c r="SDD11" s="47"/>
      <c r="SDE11" s="47"/>
      <c r="SDF11" s="47"/>
      <c r="SDG11" s="47"/>
      <c r="SDH11" s="47"/>
      <c r="SDI11" s="47"/>
      <c r="SDJ11" s="47"/>
      <c r="SDK11" s="47"/>
      <c r="SDL11" s="47"/>
      <c r="SDM11" s="47"/>
      <c r="SDN11" s="47"/>
      <c r="SDO11" s="47"/>
      <c r="SDP11" s="47"/>
      <c r="SDQ11" s="47"/>
      <c r="SDR11" s="47"/>
      <c r="SDS11" s="47"/>
      <c r="SDT11" s="47"/>
      <c r="SDU11" s="47"/>
      <c r="SDV11" s="47"/>
      <c r="SDW11" s="47"/>
      <c r="SDX11" s="47"/>
      <c r="SDY11" s="47"/>
      <c r="SDZ11" s="47"/>
      <c r="SEA11" s="47"/>
      <c r="SEB11" s="47"/>
      <c r="SEC11" s="47"/>
      <c r="SED11" s="47"/>
      <c r="SEE11" s="47"/>
      <c r="SEF11" s="47"/>
      <c r="SEG11" s="47"/>
      <c r="SEH11" s="47"/>
      <c r="SEI11" s="47"/>
      <c r="SEJ11" s="47"/>
      <c r="SEK11" s="47"/>
      <c r="SEL11" s="47"/>
      <c r="SEM11" s="47"/>
      <c r="SEN11" s="47"/>
      <c r="SEO11" s="47"/>
      <c r="SEP11" s="47"/>
      <c r="SEQ11" s="47"/>
      <c r="SER11" s="47"/>
      <c r="SES11" s="47"/>
      <c r="SET11" s="47"/>
      <c r="SEU11" s="47"/>
      <c r="SEV11" s="47"/>
      <c r="SEW11" s="47"/>
      <c r="SEX11" s="47"/>
      <c r="SEY11" s="47"/>
      <c r="SEZ11" s="47"/>
      <c r="SFA11" s="47"/>
      <c r="SFB11" s="47"/>
      <c r="SFC11" s="47"/>
      <c r="SFD11" s="47"/>
      <c r="SFE11" s="47"/>
      <c r="SFF11" s="47"/>
      <c r="SFG11" s="47"/>
      <c r="SFH11" s="47"/>
      <c r="SFI11" s="47"/>
      <c r="SFJ11" s="47"/>
      <c r="SFK11" s="47"/>
      <c r="SFL11" s="47"/>
      <c r="SFM11" s="47"/>
      <c r="SFN11" s="47"/>
      <c r="SFO11" s="47"/>
      <c r="SFP11" s="47"/>
      <c r="SFQ11" s="47"/>
      <c r="SFR11" s="47"/>
      <c r="SFS11" s="47"/>
      <c r="SFT11" s="47"/>
      <c r="SFU11" s="47"/>
      <c r="SFV11" s="47"/>
      <c r="SFW11" s="47"/>
      <c r="SFX11" s="47"/>
      <c r="SFY11" s="47"/>
      <c r="SFZ11" s="47"/>
      <c r="SGA11" s="47"/>
      <c r="SGB11" s="47"/>
      <c r="SGC11" s="47"/>
      <c r="SGD11" s="47"/>
      <c r="SGE11" s="47"/>
      <c r="SGF11" s="47"/>
      <c r="SGG11" s="47"/>
      <c r="SGH11" s="47"/>
      <c r="SGI11" s="47"/>
      <c r="SGJ11" s="47"/>
      <c r="SGK11" s="47"/>
      <c r="SGL11" s="47"/>
      <c r="SGM11" s="47"/>
      <c r="SGN11" s="47"/>
      <c r="SGO11" s="47"/>
      <c r="SGP11" s="47"/>
      <c r="SGQ11" s="47"/>
      <c r="SGR11" s="47"/>
      <c r="SGS11" s="47"/>
      <c r="SGT11" s="47"/>
      <c r="SGU11" s="47"/>
      <c r="SGV11" s="47"/>
      <c r="SGW11" s="47"/>
      <c r="SGX11" s="47"/>
      <c r="SGY11" s="47"/>
      <c r="SGZ11" s="47"/>
      <c r="SHA11" s="47"/>
      <c r="SHB11" s="47"/>
      <c r="SHC11" s="47"/>
      <c r="SHD11" s="47"/>
      <c r="SHE11" s="47"/>
      <c r="SHF11" s="47"/>
      <c r="SHG11" s="47"/>
      <c r="SHH11" s="47"/>
      <c r="SHI11" s="47"/>
      <c r="SHJ11" s="47"/>
      <c r="SHK11" s="47"/>
      <c r="SHL11" s="47"/>
      <c r="SHM11" s="47"/>
      <c r="SHN11" s="47"/>
      <c r="SHO11" s="47"/>
      <c r="SHP11" s="47"/>
      <c r="SHQ11" s="47"/>
      <c r="SHR11" s="47"/>
      <c r="SHS11" s="47"/>
      <c r="SHT11" s="47"/>
      <c r="SHU11" s="47"/>
      <c r="SHV11" s="47"/>
      <c r="SHW11" s="47"/>
      <c r="SHX11" s="47"/>
      <c r="SHY11" s="47"/>
      <c r="SHZ11" s="47"/>
      <c r="SIA11" s="47"/>
      <c r="SIB11" s="47"/>
      <c r="SIC11" s="47"/>
      <c r="SID11" s="47"/>
      <c r="SIE11" s="47"/>
      <c r="SIF11" s="47"/>
      <c r="SIG11" s="47"/>
      <c r="SIH11" s="47"/>
      <c r="SII11" s="47"/>
      <c r="SIJ11" s="47"/>
      <c r="SIK11" s="47"/>
      <c r="SIL11" s="47"/>
      <c r="SIM11" s="47"/>
      <c r="SIN11" s="47"/>
      <c r="SIO11" s="47"/>
      <c r="SIP11" s="47"/>
      <c r="SIQ11" s="47"/>
      <c r="SIR11" s="47"/>
      <c r="SIS11" s="47"/>
      <c r="SIT11" s="47"/>
      <c r="SIU11" s="47"/>
      <c r="SIV11" s="47"/>
      <c r="SIW11" s="47"/>
      <c r="SIX11" s="47"/>
      <c r="SIY11" s="47"/>
      <c r="SIZ11" s="47"/>
      <c r="SJA11" s="47"/>
      <c r="SJB11" s="47"/>
      <c r="SJC11" s="47"/>
      <c r="SJD11" s="47"/>
      <c r="SJE11" s="47"/>
      <c r="SJF11" s="47"/>
      <c r="SJG11" s="47"/>
      <c r="SJH11" s="47"/>
      <c r="SJI11" s="47"/>
      <c r="SJJ11" s="47"/>
      <c r="SJK11" s="47"/>
      <c r="SJL11" s="47"/>
      <c r="SJM11" s="47"/>
      <c r="SJN11" s="47"/>
      <c r="SJO11" s="47"/>
      <c r="SJP11" s="47"/>
      <c r="SJQ11" s="47"/>
      <c r="SJR11" s="47"/>
      <c r="SJS11" s="47"/>
      <c r="SJT11" s="47"/>
      <c r="SJU11" s="47"/>
      <c r="SJV11" s="47"/>
      <c r="SJW11" s="47"/>
      <c r="SJX11" s="47"/>
      <c r="SJY11" s="47"/>
      <c r="SJZ11" s="47"/>
      <c r="SKA11" s="47"/>
      <c r="SKB11" s="47"/>
      <c r="SKC11" s="47"/>
      <c r="SKD11" s="47"/>
      <c r="SKE11" s="47"/>
      <c r="SKF11" s="47"/>
      <c r="SKG11" s="47"/>
      <c r="SKH11" s="47"/>
      <c r="SKI11" s="47"/>
      <c r="SKJ11" s="47"/>
      <c r="SKK11" s="47"/>
      <c r="SKL11" s="47"/>
      <c r="SKM11" s="47"/>
      <c r="SKN11" s="47"/>
      <c r="SKO11" s="47"/>
      <c r="SKP11" s="47"/>
      <c r="SKQ11" s="47"/>
      <c r="SKR11" s="47"/>
      <c r="SKS11" s="47"/>
      <c r="SKT11" s="47"/>
      <c r="SKU11" s="47"/>
      <c r="SKV11" s="47"/>
      <c r="SKW11" s="47"/>
      <c r="SKX11" s="47"/>
      <c r="SKY11" s="47"/>
      <c r="SKZ11" s="47"/>
      <c r="SLA11" s="47"/>
      <c r="SLB11" s="47"/>
      <c r="SLC11" s="47"/>
      <c r="SLD11" s="47"/>
      <c r="SLE11" s="47"/>
      <c r="SLF11" s="47"/>
      <c r="SLG11" s="47"/>
      <c r="SLH11" s="47"/>
      <c r="SLI11" s="47"/>
      <c r="SLJ11" s="47"/>
      <c r="SLK11" s="47"/>
      <c r="SLL11" s="47"/>
      <c r="SLM11" s="47"/>
      <c r="SLN11" s="47"/>
      <c r="SLO11" s="47"/>
      <c r="SLP11" s="47"/>
      <c r="SLQ11" s="47"/>
      <c r="SLR11" s="47"/>
      <c r="SLS11" s="47"/>
      <c r="SLT11" s="47"/>
      <c r="SLU11" s="47"/>
      <c r="SLV11" s="47"/>
      <c r="SLW11" s="47"/>
      <c r="SLX11" s="47"/>
      <c r="SLY11" s="47"/>
      <c r="SLZ11" s="47"/>
      <c r="SMA11" s="47"/>
      <c r="SMB11" s="47"/>
      <c r="SMC11" s="47"/>
      <c r="SMD11" s="47"/>
      <c r="SME11" s="47"/>
      <c r="SMF11" s="47"/>
      <c r="SMG11" s="47"/>
      <c r="SMH11" s="47"/>
      <c r="SMI11" s="47"/>
      <c r="SMJ11" s="47"/>
      <c r="SMK11" s="47"/>
      <c r="SML11" s="47"/>
      <c r="SMM11" s="47"/>
      <c r="SMN11" s="47"/>
      <c r="SMO11" s="47"/>
      <c r="SMP11" s="47"/>
      <c r="SMQ11" s="47"/>
      <c r="SMR11" s="47"/>
      <c r="SMS11" s="47"/>
      <c r="SMT11" s="47"/>
      <c r="SMU11" s="47"/>
      <c r="SMV11" s="47"/>
      <c r="SMW11" s="47"/>
      <c r="SMX11" s="47"/>
      <c r="SMY11" s="47"/>
      <c r="SMZ11" s="47"/>
      <c r="SNA11" s="47"/>
      <c r="SNB11" s="47"/>
      <c r="SNC11" s="47"/>
      <c r="SND11" s="47"/>
      <c r="SNE11" s="47"/>
      <c r="SNF11" s="47"/>
      <c r="SNG11" s="47"/>
      <c r="SNH11" s="47"/>
      <c r="SNI11" s="47"/>
      <c r="SNJ11" s="47"/>
      <c r="SNK11" s="47"/>
      <c r="SNL11" s="47"/>
      <c r="SNM11" s="47"/>
      <c r="SNN11" s="47"/>
      <c r="SNO11" s="47"/>
      <c r="SNP11" s="47"/>
      <c r="SNQ11" s="47"/>
      <c r="SNR11" s="47"/>
      <c r="SNS11" s="47"/>
      <c r="SNT11" s="47"/>
      <c r="SNU11" s="47"/>
      <c r="SNV11" s="47"/>
      <c r="SNW11" s="47"/>
      <c r="SNX11" s="47"/>
      <c r="SNY11" s="47"/>
      <c r="SNZ11" s="47"/>
      <c r="SOA11" s="47"/>
      <c r="SOB11" s="47"/>
      <c r="SOC11" s="47"/>
      <c r="SOD11" s="47"/>
      <c r="SOE11" s="47"/>
      <c r="SOF11" s="47"/>
      <c r="SOG11" s="47"/>
      <c r="SOH11" s="47"/>
      <c r="SOI11" s="47"/>
      <c r="SOJ11" s="47"/>
      <c r="SOK11" s="47"/>
      <c r="SOL11" s="47"/>
      <c r="SOM11" s="47"/>
      <c r="SON11" s="47"/>
      <c r="SOO11" s="47"/>
      <c r="SOP11" s="47"/>
      <c r="SOQ11" s="47"/>
      <c r="SOR11" s="47"/>
      <c r="SOS11" s="47"/>
      <c r="SOT11" s="47"/>
      <c r="SOU11" s="47"/>
      <c r="SOV11" s="47"/>
      <c r="SOW11" s="47"/>
      <c r="SOX11" s="47"/>
      <c r="SOY11" s="47"/>
      <c r="SOZ11" s="47"/>
      <c r="SPA11" s="47"/>
      <c r="SPB11" s="47"/>
      <c r="SPC11" s="47"/>
      <c r="SPD11" s="47"/>
      <c r="SPE11" s="47"/>
      <c r="SPF11" s="47"/>
      <c r="SPG11" s="47"/>
      <c r="SPH11" s="47"/>
      <c r="SPI11" s="47"/>
      <c r="SPJ11" s="47"/>
      <c r="SPK11" s="47"/>
      <c r="SPL11" s="47"/>
      <c r="SPM11" s="47"/>
      <c r="SPN11" s="47"/>
      <c r="SPO11" s="47"/>
      <c r="SPP11" s="47"/>
      <c r="SPQ11" s="47"/>
      <c r="SPR11" s="47"/>
      <c r="SPS11" s="47"/>
      <c r="SPT11" s="47"/>
      <c r="SPU11" s="47"/>
      <c r="SPV11" s="47"/>
      <c r="SPW11" s="47"/>
      <c r="SPX11" s="47"/>
      <c r="SPY11" s="47"/>
      <c r="SPZ11" s="47"/>
      <c r="SQA11" s="47"/>
      <c r="SQB11" s="47"/>
      <c r="SQC11" s="47"/>
      <c r="SQD11" s="47"/>
      <c r="SQE11" s="47"/>
      <c r="SQF11" s="47"/>
      <c r="SQG11" s="47"/>
      <c r="SQH11" s="47"/>
      <c r="SQI11" s="47"/>
      <c r="SQJ11" s="47"/>
      <c r="SQK11" s="47"/>
      <c r="SQL11" s="47"/>
      <c r="SQM11" s="47"/>
      <c r="SQN11" s="47"/>
      <c r="SQO11" s="47"/>
      <c r="SQP11" s="47"/>
      <c r="SQQ11" s="47"/>
      <c r="SQR11" s="47"/>
      <c r="SQS11" s="47"/>
      <c r="SQT11" s="47"/>
      <c r="SQU11" s="47"/>
      <c r="SQV11" s="47"/>
      <c r="SQW11" s="47"/>
      <c r="SQX11" s="47"/>
      <c r="SQY11" s="47"/>
      <c r="SQZ11" s="47"/>
      <c r="SRA11" s="47"/>
      <c r="SRB11" s="47"/>
      <c r="SRC11" s="47"/>
      <c r="SRD11" s="47"/>
      <c r="SRE11" s="47"/>
      <c r="SRF11" s="47"/>
      <c r="SRG11" s="47"/>
      <c r="SRH11" s="47"/>
      <c r="SRI11" s="47"/>
      <c r="SRJ11" s="47"/>
      <c r="SRK11" s="47"/>
      <c r="SRL11" s="47"/>
      <c r="SRM11" s="47"/>
      <c r="SRN11" s="47"/>
      <c r="SRO11" s="47"/>
      <c r="SRP11" s="47"/>
      <c r="SRQ11" s="47"/>
      <c r="SRR11" s="47"/>
      <c r="SRS11" s="47"/>
      <c r="SRT11" s="47"/>
      <c r="SRU11" s="47"/>
      <c r="SRV11" s="47"/>
      <c r="SRW11" s="47"/>
      <c r="SRX11" s="47"/>
      <c r="SRY11" s="47"/>
      <c r="SRZ11" s="47"/>
      <c r="SSA11" s="47"/>
      <c r="SSB11" s="47"/>
      <c r="SSC11" s="47"/>
      <c r="SSD11" s="47"/>
      <c r="SSE11" s="47"/>
      <c r="SSF11" s="47"/>
      <c r="SSG11" s="47"/>
      <c r="SSH11" s="47"/>
      <c r="SSI11" s="47"/>
      <c r="SSJ11" s="47"/>
      <c r="SSK11" s="47"/>
      <c r="SSL11" s="47"/>
      <c r="SSM11" s="47"/>
      <c r="SSN11" s="47"/>
      <c r="SSO11" s="47"/>
      <c r="SSP11" s="47"/>
      <c r="SSQ11" s="47"/>
      <c r="SSR11" s="47"/>
      <c r="SSS11" s="47"/>
      <c r="SST11" s="47"/>
      <c r="SSU11" s="47"/>
      <c r="SSV11" s="47"/>
      <c r="SSW11" s="47"/>
      <c r="SSX11" s="47"/>
      <c r="SSY11" s="47"/>
      <c r="SSZ11" s="47"/>
      <c r="STA11" s="47"/>
      <c r="STB11" s="47"/>
      <c r="STC11" s="47"/>
      <c r="STD11" s="47"/>
      <c r="STE11" s="47"/>
      <c r="STF11" s="47"/>
      <c r="STG11" s="47"/>
      <c r="STH11" s="47"/>
      <c r="STI11" s="47"/>
      <c r="STJ11" s="47"/>
      <c r="STK11" s="47"/>
      <c r="STL11" s="47"/>
      <c r="STM11" s="47"/>
      <c r="STN11" s="47"/>
      <c r="STO11" s="47"/>
      <c r="STP11" s="47"/>
      <c r="STQ11" s="47"/>
      <c r="STR11" s="47"/>
      <c r="STS11" s="47"/>
      <c r="STT11" s="47"/>
      <c r="STU11" s="47"/>
      <c r="STV11" s="47"/>
      <c r="STW11" s="47"/>
      <c r="STX11" s="47"/>
      <c r="STY11" s="47"/>
      <c r="STZ11" s="47"/>
      <c r="SUA11" s="47"/>
      <c r="SUB11" s="47"/>
      <c r="SUC11" s="47"/>
      <c r="SUD11" s="47"/>
      <c r="SUE11" s="47"/>
      <c r="SUF11" s="47"/>
      <c r="SUG11" s="47"/>
      <c r="SUH11" s="47"/>
      <c r="SUI11" s="47"/>
      <c r="SUJ11" s="47"/>
      <c r="SUK11" s="47"/>
      <c r="SUL11" s="47"/>
      <c r="SUM11" s="47"/>
      <c r="SUN11" s="47"/>
      <c r="SUO11" s="47"/>
      <c r="SUP11" s="47"/>
      <c r="SUQ11" s="47"/>
      <c r="SUR11" s="47"/>
      <c r="SUS11" s="47"/>
      <c r="SUT11" s="47"/>
      <c r="SUU11" s="47"/>
      <c r="SUV11" s="47"/>
      <c r="SUW11" s="47"/>
      <c r="SUX11" s="47"/>
      <c r="SUY11" s="47"/>
      <c r="SUZ11" s="47"/>
      <c r="SVA11" s="47"/>
      <c r="SVB11" s="47"/>
      <c r="SVC11" s="47"/>
      <c r="SVD11" s="47"/>
      <c r="SVE11" s="47"/>
      <c r="SVF11" s="47"/>
      <c r="SVG11" s="47"/>
      <c r="SVH11" s="47"/>
      <c r="SVI11" s="47"/>
      <c r="SVJ11" s="47"/>
      <c r="SVK11" s="47"/>
      <c r="SVL11" s="47"/>
      <c r="SVM11" s="47"/>
      <c r="SVN11" s="47"/>
      <c r="SVO11" s="47"/>
      <c r="SVP11" s="47"/>
      <c r="SVQ11" s="47"/>
      <c r="SVR11" s="47"/>
      <c r="SVS11" s="47"/>
      <c r="SVT11" s="47"/>
      <c r="SVU11" s="47"/>
      <c r="SVV11" s="47"/>
      <c r="SVW11" s="47"/>
      <c r="SVX11" s="47"/>
      <c r="SVY11" s="47"/>
      <c r="SVZ11" s="47"/>
      <c r="SWA11" s="47"/>
      <c r="SWB11" s="47"/>
      <c r="SWC11" s="47"/>
      <c r="SWD11" s="47"/>
      <c r="SWE11" s="47"/>
      <c r="SWF11" s="47"/>
      <c r="SWG11" s="47"/>
      <c r="SWH11" s="47"/>
      <c r="SWI11" s="47"/>
      <c r="SWJ11" s="47"/>
      <c r="SWK11" s="47"/>
      <c r="SWL11" s="47"/>
      <c r="SWM11" s="47"/>
      <c r="SWN11" s="47"/>
      <c r="SWO11" s="47"/>
      <c r="SWP11" s="47"/>
      <c r="SWQ11" s="47"/>
      <c r="SWR11" s="47"/>
      <c r="SWS11" s="47"/>
      <c r="SWT11" s="47"/>
      <c r="SWU11" s="47"/>
      <c r="SWV11" s="47"/>
      <c r="SWW11" s="47"/>
      <c r="SWX11" s="47"/>
      <c r="SWY11" s="47"/>
      <c r="SWZ11" s="47"/>
      <c r="SXA11" s="47"/>
      <c r="SXB11" s="47"/>
      <c r="SXC11" s="47"/>
      <c r="SXD11" s="47"/>
      <c r="SXE11" s="47"/>
      <c r="SXF11" s="47"/>
      <c r="SXG11" s="47"/>
      <c r="SXH11" s="47"/>
      <c r="SXI11" s="47"/>
      <c r="SXJ11" s="47"/>
      <c r="SXK11" s="47"/>
      <c r="SXL11" s="47"/>
      <c r="SXM11" s="47"/>
      <c r="SXN11" s="47"/>
      <c r="SXO11" s="47"/>
      <c r="SXP11" s="47"/>
      <c r="SXQ11" s="47"/>
      <c r="SXR11" s="47"/>
      <c r="SXS11" s="47"/>
      <c r="SXT11" s="47"/>
      <c r="SXU11" s="47"/>
      <c r="SXV11" s="47"/>
      <c r="SXW11" s="47"/>
      <c r="SXX11" s="47"/>
      <c r="SXY11" s="47"/>
      <c r="SXZ11" s="47"/>
      <c r="SYA11" s="47"/>
      <c r="SYB11" s="47"/>
      <c r="SYC11" s="47"/>
      <c r="SYD11" s="47"/>
      <c r="SYE11" s="47"/>
      <c r="SYF11" s="47"/>
      <c r="SYG11" s="47"/>
      <c r="SYH11" s="47"/>
      <c r="SYI11" s="47"/>
      <c r="SYJ11" s="47"/>
      <c r="SYK11" s="47"/>
      <c r="SYL11" s="47"/>
      <c r="SYM11" s="47"/>
      <c r="SYN11" s="47"/>
      <c r="SYO11" s="47"/>
      <c r="SYP11" s="47"/>
      <c r="SYQ11" s="47"/>
      <c r="SYR11" s="47"/>
      <c r="SYS11" s="47"/>
      <c r="SYT11" s="47"/>
      <c r="SYU11" s="47"/>
      <c r="SYV11" s="47"/>
      <c r="SYW11" s="47"/>
      <c r="SYX11" s="47"/>
      <c r="SYY11" s="47"/>
      <c r="SYZ11" s="47"/>
      <c r="SZA11" s="47"/>
      <c r="SZB11" s="47"/>
      <c r="SZC11" s="47"/>
      <c r="SZD11" s="47"/>
      <c r="SZE11" s="47"/>
      <c r="SZF11" s="47"/>
      <c r="SZG11" s="47"/>
      <c r="SZH11" s="47"/>
      <c r="SZI11" s="47"/>
      <c r="SZJ11" s="47"/>
      <c r="SZK11" s="47"/>
      <c r="SZL11" s="47"/>
      <c r="SZM11" s="47"/>
      <c r="SZN11" s="47"/>
      <c r="SZO11" s="47"/>
      <c r="SZP11" s="47"/>
      <c r="SZQ11" s="47"/>
      <c r="SZR11" s="47"/>
      <c r="SZS11" s="47"/>
      <c r="SZT11" s="47"/>
      <c r="SZU11" s="47"/>
      <c r="SZV11" s="47"/>
      <c r="SZW11" s="47"/>
      <c r="SZX11" s="47"/>
      <c r="SZY11" s="47"/>
      <c r="SZZ11" s="47"/>
      <c r="TAA11" s="47"/>
      <c r="TAB11" s="47"/>
      <c r="TAC11" s="47"/>
      <c r="TAD11" s="47"/>
      <c r="TAE11" s="47"/>
      <c r="TAF11" s="47"/>
      <c r="TAG11" s="47"/>
      <c r="TAH11" s="47"/>
      <c r="TAI11" s="47"/>
      <c r="TAJ11" s="47"/>
      <c r="TAK11" s="47"/>
      <c r="TAL11" s="47"/>
      <c r="TAM11" s="47"/>
      <c r="TAN11" s="47"/>
      <c r="TAO11" s="47"/>
      <c r="TAP11" s="47"/>
      <c r="TAQ11" s="47"/>
      <c r="TAR11" s="47"/>
      <c r="TAS11" s="47"/>
      <c r="TAT11" s="47"/>
      <c r="TAU11" s="47"/>
      <c r="TAV11" s="47"/>
      <c r="TAW11" s="47"/>
      <c r="TAX11" s="47"/>
      <c r="TAY11" s="47"/>
      <c r="TAZ11" s="47"/>
      <c r="TBA11" s="47"/>
      <c r="TBB11" s="47"/>
      <c r="TBC11" s="47"/>
      <c r="TBD11" s="47"/>
      <c r="TBE11" s="47"/>
      <c r="TBF11" s="47"/>
      <c r="TBG11" s="47"/>
      <c r="TBH11" s="47"/>
      <c r="TBI11" s="47"/>
      <c r="TBJ11" s="47"/>
      <c r="TBK11" s="47"/>
      <c r="TBL11" s="47"/>
      <c r="TBM11" s="47"/>
      <c r="TBN11" s="47"/>
      <c r="TBO11" s="47"/>
      <c r="TBP11" s="47"/>
      <c r="TBQ11" s="47"/>
      <c r="TBR11" s="47"/>
      <c r="TBS11" s="47"/>
      <c r="TBT11" s="47"/>
      <c r="TBU11" s="47"/>
      <c r="TBV11" s="47"/>
      <c r="TBW11" s="47"/>
      <c r="TBX11" s="47"/>
      <c r="TBY11" s="47"/>
      <c r="TBZ11" s="47"/>
      <c r="TCA11" s="47"/>
      <c r="TCB11" s="47"/>
      <c r="TCC11" s="47"/>
      <c r="TCD11" s="47"/>
      <c r="TCE11" s="47"/>
      <c r="TCF11" s="47"/>
      <c r="TCG11" s="47"/>
      <c r="TCH11" s="47"/>
      <c r="TCI11" s="47"/>
      <c r="TCJ11" s="47"/>
      <c r="TCK11" s="47"/>
      <c r="TCL11" s="47"/>
      <c r="TCM11" s="47"/>
      <c r="TCN11" s="47"/>
      <c r="TCO11" s="47"/>
      <c r="TCP11" s="47"/>
      <c r="TCQ11" s="47"/>
      <c r="TCR11" s="47"/>
      <c r="TCS11" s="47"/>
      <c r="TCT11" s="47"/>
      <c r="TCU11" s="47"/>
      <c r="TCV11" s="47"/>
      <c r="TCW11" s="47"/>
      <c r="TCX11" s="47"/>
      <c r="TCY11" s="47"/>
      <c r="TCZ11" s="47"/>
      <c r="TDA11" s="47"/>
      <c r="TDB11" s="47"/>
      <c r="TDC11" s="47"/>
      <c r="TDD11" s="47"/>
      <c r="TDE11" s="47"/>
      <c r="TDF11" s="47"/>
      <c r="TDG11" s="47"/>
      <c r="TDH11" s="47"/>
      <c r="TDI11" s="47"/>
      <c r="TDJ11" s="47"/>
      <c r="TDK11" s="47"/>
      <c r="TDL11" s="47"/>
      <c r="TDM11" s="47"/>
      <c r="TDN11" s="47"/>
      <c r="TDO11" s="47"/>
      <c r="TDP11" s="47"/>
      <c r="TDQ11" s="47"/>
      <c r="TDR11" s="47"/>
      <c r="TDS11" s="47"/>
      <c r="TDT11" s="47"/>
      <c r="TDU11" s="47"/>
      <c r="TDV11" s="47"/>
      <c r="TDW11" s="47"/>
      <c r="TDX11" s="47"/>
      <c r="TDY11" s="47"/>
      <c r="TDZ11" s="47"/>
      <c r="TEA11" s="47"/>
      <c r="TEB11" s="47"/>
      <c r="TEC11" s="47"/>
      <c r="TED11" s="47"/>
      <c r="TEE11" s="47"/>
      <c r="TEF11" s="47"/>
      <c r="TEG11" s="47"/>
      <c r="TEH11" s="47"/>
      <c r="TEI11" s="47"/>
      <c r="TEJ11" s="47"/>
      <c r="TEK11" s="47"/>
      <c r="TEL11" s="47"/>
      <c r="TEM11" s="47"/>
      <c r="TEN11" s="47"/>
      <c r="TEO11" s="47"/>
      <c r="TEP11" s="47"/>
      <c r="TEQ11" s="47"/>
      <c r="TER11" s="47"/>
      <c r="TES11" s="47"/>
      <c r="TET11" s="47"/>
      <c r="TEU11" s="47"/>
      <c r="TEV11" s="47"/>
      <c r="TEW11" s="47"/>
      <c r="TEX11" s="47"/>
      <c r="TEY11" s="47"/>
      <c r="TEZ11" s="47"/>
      <c r="TFA11" s="47"/>
      <c r="TFB11" s="47"/>
      <c r="TFC11" s="47"/>
      <c r="TFD11" s="47"/>
      <c r="TFE11" s="47"/>
      <c r="TFF11" s="47"/>
      <c r="TFG11" s="47"/>
      <c r="TFH11" s="47"/>
      <c r="TFI11" s="47"/>
      <c r="TFJ11" s="47"/>
      <c r="TFK11" s="47"/>
      <c r="TFL11" s="47"/>
      <c r="TFM11" s="47"/>
      <c r="TFN11" s="47"/>
      <c r="TFO11" s="47"/>
      <c r="TFP11" s="47"/>
      <c r="TFQ11" s="47"/>
      <c r="TFR11" s="47"/>
      <c r="TFS11" s="47"/>
      <c r="TFT11" s="47"/>
      <c r="TFU11" s="47"/>
      <c r="TFV11" s="47"/>
      <c r="TFW11" s="47"/>
      <c r="TFX11" s="47"/>
      <c r="TFY11" s="47"/>
      <c r="TFZ11" s="47"/>
      <c r="TGA11" s="47"/>
      <c r="TGB11" s="47"/>
      <c r="TGC11" s="47"/>
      <c r="TGD11" s="47"/>
      <c r="TGE11" s="47"/>
      <c r="TGF11" s="47"/>
      <c r="TGG11" s="47"/>
      <c r="TGH11" s="47"/>
      <c r="TGI11" s="47"/>
      <c r="TGJ11" s="47"/>
      <c r="TGK11" s="47"/>
      <c r="TGL11" s="47"/>
      <c r="TGM11" s="47"/>
      <c r="TGN11" s="47"/>
      <c r="TGO11" s="47"/>
      <c r="TGP11" s="47"/>
      <c r="TGQ11" s="47"/>
      <c r="TGR11" s="47"/>
      <c r="TGS11" s="47"/>
      <c r="TGT11" s="47"/>
      <c r="TGU11" s="47"/>
      <c r="TGV11" s="47"/>
      <c r="TGW11" s="47"/>
      <c r="TGX11" s="47"/>
      <c r="TGY11" s="47"/>
      <c r="TGZ11" s="47"/>
      <c r="THA11" s="47"/>
      <c r="THB11" s="47"/>
      <c r="THC11" s="47"/>
      <c r="THD11" s="47"/>
      <c r="THE11" s="47"/>
      <c r="THF11" s="47"/>
      <c r="THG11" s="47"/>
      <c r="THH11" s="47"/>
      <c r="THI11" s="47"/>
      <c r="THJ11" s="47"/>
      <c r="THK11" s="47"/>
      <c r="THL11" s="47"/>
      <c r="THM11" s="47"/>
      <c r="THN11" s="47"/>
      <c r="THO11" s="47"/>
      <c r="THP11" s="47"/>
      <c r="THQ11" s="47"/>
      <c r="THR11" s="47"/>
      <c r="THS11" s="47"/>
      <c r="THT11" s="47"/>
      <c r="THU11" s="47"/>
      <c r="THV11" s="47"/>
      <c r="THW11" s="47"/>
      <c r="THX11" s="47"/>
      <c r="THY11" s="47"/>
      <c r="THZ11" s="47"/>
      <c r="TIA11" s="47"/>
      <c r="TIB11" s="47"/>
      <c r="TIC11" s="47"/>
      <c r="TID11" s="47"/>
      <c r="TIE11" s="47"/>
      <c r="TIF11" s="47"/>
      <c r="TIG11" s="47"/>
      <c r="TIH11" s="47"/>
      <c r="TII11" s="47"/>
      <c r="TIJ11" s="47"/>
      <c r="TIK11" s="47"/>
      <c r="TIL11" s="47"/>
      <c r="TIM11" s="47"/>
      <c r="TIN11" s="47"/>
      <c r="TIO11" s="47"/>
      <c r="TIP11" s="47"/>
      <c r="TIQ11" s="47"/>
      <c r="TIR11" s="47"/>
      <c r="TIS11" s="47"/>
      <c r="TIT11" s="47"/>
      <c r="TIU11" s="47"/>
      <c r="TIV11" s="47"/>
      <c r="TIW11" s="47"/>
      <c r="TIX11" s="47"/>
      <c r="TIY11" s="47"/>
      <c r="TIZ11" s="47"/>
      <c r="TJA11" s="47"/>
      <c r="TJB11" s="47"/>
      <c r="TJC11" s="47"/>
      <c r="TJD11" s="47"/>
      <c r="TJE11" s="47"/>
      <c r="TJF11" s="47"/>
      <c r="TJG11" s="47"/>
      <c r="TJH11" s="47"/>
      <c r="TJI11" s="47"/>
      <c r="TJJ11" s="47"/>
      <c r="TJK11" s="47"/>
      <c r="TJL11" s="47"/>
      <c r="TJM11" s="47"/>
      <c r="TJN11" s="47"/>
      <c r="TJO11" s="47"/>
      <c r="TJP11" s="47"/>
      <c r="TJQ11" s="47"/>
      <c r="TJR11" s="47"/>
      <c r="TJS11" s="47"/>
      <c r="TJT11" s="47"/>
      <c r="TJU11" s="47"/>
      <c r="TJV11" s="47"/>
      <c r="TJW11" s="47"/>
      <c r="TJX11" s="47"/>
      <c r="TJY11" s="47"/>
      <c r="TJZ11" s="47"/>
      <c r="TKA11" s="47"/>
      <c r="TKB11" s="47"/>
      <c r="TKC11" s="47"/>
      <c r="TKD11" s="47"/>
      <c r="TKE11" s="47"/>
      <c r="TKF11" s="47"/>
      <c r="TKG11" s="47"/>
      <c r="TKH11" s="47"/>
      <c r="TKI11" s="47"/>
      <c r="TKJ11" s="47"/>
      <c r="TKK11" s="47"/>
      <c r="TKL11" s="47"/>
      <c r="TKM11" s="47"/>
      <c r="TKN11" s="47"/>
      <c r="TKO11" s="47"/>
      <c r="TKP11" s="47"/>
      <c r="TKQ11" s="47"/>
      <c r="TKR11" s="47"/>
      <c r="TKS11" s="47"/>
      <c r="TKT11" s="47"/>
      <c r="TKU11" s="47"/>
      <c r="TKV11" s="47"/>
      <c r="TKW11" s="47"/>
      <c r="TKX11" s="47"/>
      <c r="TKY11" s="47"/>
      <c r="TKZ11" s="47"/>
      <c r="TLA11" s="47"/>
      <c r="TLB11" s="47"/>
      <c r="TLC11" s="47"/>
      <c r="TLD11" s="47"/>
      <c r="TLE11" s="47"/>
      <c r="TLF11" s="47"/>
      <c r="TLG11" s="47"/>
      <c r="TLH11" s="47"/>
      <c r="TLI11" s="47"/>
      <c r="TLJ11" s="47"/>
      <c r="TLK11" s="47"/>
      <c r="TLL11" s="47"/>
      <c r="TLM11" s="47"/>
      <c r="TLN11" s="47"/>
      <c r="TLO11" s="47"/>
      <c r="TLP11" s="47"/>
      <c r="TLQ11" s="47"/>
      <c r="TLR11" s="47"/>
      <c r="TLS11" s="47"/>
      <c r="TLT11" s="47"/>
      <c r="TLU11" s="47"/>
      <c r="TLV11" s="47"/>
      <c r="TLW11" s="47"/>
      <c r="TLX11" s="47"/>
      <c r="TLY11" s="47"/>
      <c r="TLZ11" s="47"/>
      <c r="TMA11" s="47"/>
      <c r="TMB11" s="47"/>
      <c r="TMC11" s="47"/>
      <c r="TMD11" s="47"/>
      <c r="TME11" s="47"/>
      <c r="TMF11" s="47"/>
      <c r="TMG11" s="47"/>
      <c r="TMH11" s="47"/>
      <c r="TMI11" s="47"/>
      <c r="TMJ11" s="47"/>
      <c r="TMK11" s="47"/>
      <c r="TML11" s="47"/>
      <c r="TMM11" s="47"/>
      <c r="TMN11" s="47"/>
      <c r="TMO11" s="47"/>
      <c r="TMP11" s="47"/>
      <c r="TMQ11" s="47"/>
      <c r="TMR11" s="47"/>
      <c r="TMS11" s="47"/>
      <c r="TMT11" s="47"/>
      <c r="TMU11" s="47"/>
      <c r="TMV11" s="47"/>
      <c r="TMW11" s="47"/>
      <c r="TMX11" s="47"/>
      <c r="TMY11" s="47"/>
      <c r="TMZ11" s="47"/>
      <c r="TNA11" s="47"/>
      <c r="TNB11" s="47"/>
      <c r="TNC11" s="47"/>
      <c r="TND11" s="47"/>
      <c r="TNE11" s="47"/>
      <c r="TNF11" s="47"/>
      <c r="TNG11" s="47"/>
      <c r="TNH11" s="47"/>
      <c r="TNI11" s="47"/>
      <c r="TNJ11" s="47"/>
      <c r="TNK11" s="47"/>
      <c r="TNL11" s="47"/>
      <c r="TNM11" s="47"/>
      <c r="TNN11" s="47"/>
      <c r="TNO11" s="47"/>
      <c r="TNP11" s="47"/>
      <c r="TNQ11" s="47"/>
      <c r="TNR11" s="47"/>
      <c r="TNS11" s="47"/>
      <c r="TNT11" s="47"/>
      <c r="TNU11" s="47"/>
      <c r="TNV11" s="47"/>
      <c r="TNW11" s="47"/>
      <c r="TNX11" s="47"/>
      <c r="TNY11" s="47"/>
      <c r="TNZ11" s="47"/>
      <c r="TOA11" s="47"/>
      <c r="TOB11" s="47"/>
      <c r="TOC11" s="47"/>
      <c r="TOD11" s="47"/>
      <c r="TOE11" s="47"/>
      <c r="TOF11" s="47"/>
      <c r="TOG11" s="47"/>
      <c r="TOH11" s="47"/>
      <c r="TOI11" s="47"/>
      <c r="TOJ11" s="47"/>
      <c r="TOK11" s="47"/>
      <c r="TOL11" s="47"/>
      <c r="TOM11" s="47"/>
      <c r="TON11" s="47"/>
      <c r="TOO11" s="47"/>
      <c r="TOP11" s="47"/>
      <c r="TOQ11" s="47"/>
      <c r="TOR11" s="47"/>
      <c r="TOS11" s="47"/>
      <c r="TOT11" s="47"/>
      <c r="TOU11" s="47"/>
      <c r="TOV11" s="47"/>
      <c r="TOW11" s="47"/>
      <c r="TOX11" s="47"/>
      <c r="TOY11" s="47"/>
      <c r="TOZ11" s="47"/>
      <c r="TPA11" s="47"/>
      <c r="TPB11" s="47"/>
      <c r="TPC11" s="47"/>
      <c r="TPD11" s="47"/>
      <c r="TPE11" s="47"/>
      <c r="TPF11" s="47"/>
      <c r="TPG11" s="47"/>
      <c r="TPH11" s="47"/>
      <c r="TPI11" s="47"/>
      <c r="TPJ11" s="47"/>
      <c r="TPK11" s="47"/>
      <c r="TPL11" s="47"/>
      <c r="TPM11" s="47"/>
      <c r="TPN11" s="47"/>
      <c r="TPO11" s="47"/>
      <c r="TPP11" s="47"/>
      <c r="TPQ11" s="47"/>
      <c r="TPR11" s="47"/>
      <c r="TPS11" s="47"/>
      <c r="TPT11" s="47"/>
      <c r="TPU11" s="47"/>
      <c r="TPV11" s="47"/>
      <c r="TPW11" s="47"/>
      <c r="TPX11" s="47"/>
      <c r="TPY11" s="47"/>
      <c r="TPZ11" s="47"/>
      <c r="TQA11" s="47"/>
      <c r="TQB11" s="47"/>
      <c r="TQC11" s="47"/>
      <c r="TQD11" s="47"/>
      <c r="TQE11" s="47"/>
      <c r="TQF11" s="47"/>
      <c r="TQG11" s="47"/>
      <c r="TQH11" s="47"/>
      <c r="TQI11" s="47"/>
      <c r="TQJ11" s="47"/>
      <c r="TQK11" s="47"/>
      <c r="TQL11" s="47"/>
      <c r="TQM11" s="47"/>
      <c r="TQN11" s="47"/>
      <c r="TQO11" s="47"/>
      <c r="TQP11" s="47"/>
      <c r="TQQ11" s="47"/>
      <c r="TQR11" s="47"/>
      <c r="TQS11" s="47"/>
      <c r="TQT11" s="47"/>
      <c r="TQU11" s="47"/>
      <c r="TQV11" s="47"/>
      <c r="TQW11" s="47"/>
      <c r="TQX11" s="47"/>
      <c r="TQY11" s="47"/>
      <c r="TQZ11" s="47"/>
      <c r="TRA11" s="47"/>
      <c r="TRB11" s="47"/>
      <c r="TRC11" s="47"/>
      <c r="TRD11" s="47"/>
      <c r="TRE11" s="47"/>
      <c r="TRF11" s="47"/>
      <c r="TRG11" s="47"/>
      <c r="TRH11" s="47"/>
      <c r="TRI11" s="47"/>
      <c r="TRJ11" s="47"/>
      <c r="TRK11" s="47"/>
      <c r="TRL11" s="47"/>
      <c r="TRM11" s="47"/>
      <c r="TRN11" s="47"/>
      <c r="TRO11" s="47"/>
      <c r="TRP11" s="47"/>
      <c r="TRQ11" s="47"/>
      <c r="TRR11" s="47"/>
      <c r="TRS11" s="47"/>
      <c r="TRT11" s="47"/>
      <c r="TRU11" s="47"/>
      <c r="TRV11" s="47"/>
      <c r="TRW11" s="47"/>
      <c r="TRX11" s="47"/>
      <c r="TRY11" s="47"/>
      <c r="TRZ11" s="47"/>
      <c r="TSA11" s="47"/>
      <c r="TSB11" s="47"/>
      <c r="TSC11" s="47"/>
      <c r="TSD11" s="47"/>
      <c r="TSE11" s="47"/>
      <c r="TSF11" s="47"/>
      <c r="TSG11" s="47"/>
      <c r="TSH11" s="47"/>
      <c r="TSI11" s="47"/>
      <c r="TSJ11" s="47"/>
      <c r="TSK11" s="47"/>
      <c r="TSL11" s="47"/>
      <c r="TSM11" s="47"/>
      <c r="TSN11" s="47"/>
      <c r="TSO11" s="47"/>
      <c r="TSP11" s="47"/>
      <c r="TSQ11" s="47"/>
      <c r="TSR11" s="47"/>
      <c r="TSS11" s="47"/>
      <c r="TST11" s="47"/>
      <c r="TSU11" s="47"/>
      <c r="TSV11" s="47"/>
      <c r="TSW11" s="47"/>
      <c r="TSX11" s="47"/>
      <c r="TSY11" s="47"/>
      <c r="TSZ11" s="47"/>
      <c r="TTA11" s="47"/>
      <c r="TTB11" s="47"/>
      <c r="TTC11" s="47"/>
      <c r="TTD11" s="47"/>
      <c r="TTE11" s="47"/>
      <c r="TTF11" s="47"/>
      <c r="TTG11" s="47"/>
      <c r="TTH11" s="47"/>
      <c r="TTI11" s="47"/>
      <c r="TTJ11" s="47"/>
      <c r="TTK11" s="47"/>
      <c r="TTL11" s="47"/>
      <c r="TTM11" s="47"/>
      <c r="TTN11" s="47"/>
      <c r="TTO11" s="47"/>
      <c r="TTP11" s="47"/>
      <c r="TTQ11" s="47"/>
      <c r="TTR11" s="47"/>
      <c r="TTS11" s="47"/>
      <c r="TTT11" s="47"/>
      <c r="TTU11" s="47"/>
      <c r="TTV11" s="47"/>
      <c r="TTW11" s="47"/>
      <c r="TTX11" s="47"/>
      <c r="TTY11" s="47"/>
      <c r="TTZ11" s="47"/>
      <c r="TUA11" s="47"/>
      <c r="TUB11" s="47"/>
      <c r="TUC11" s="47"/>
      <c r="TUD11" s="47"/>
      <c r="TUE11" s="47"/>
      <c r="TUF11" s="47"/>
      <c r="TUG11" s="47"/>
      <c r="TUH11" s="47"/>
      <c r="TUI11" s="47"/>
      <c r="TUJ11" s="47"/>
      <c r="TUK11" s="47"/>
      <c r="TUL11" s="47"/>
      <c r="TUM11" s="47"/>
      <c r="TUN11" s="47"/>
      <c r="TUO11" s="47"/>
      <c r="TUP11" s="47"/>
      <c r="TUQ11" s="47"/>
      <c r="TUR11" s="47"/>
      <c r="TUS11" s="47"/>
      <c r="TUT11" s="47"/>
      <c r="TUU11" s="47"/>
      <c r="TUV11" s="47"/>
      <c r="TUW11" s="47"/>
      <c r="TUX11" s="47"/>
      <c r="TUY11" s="47"/>
      <c r="TUZ11" s="47"/>
      <c r="TVA11" s="47"/>
      <c r="TVB11" s="47"/>
      <c r="TVC11" s="47"/>
      <c r="TVD11" s="47"/>
      <c r="TVE11" s="47"/>
      <c r="TVF11" s="47"/>
      <c r="TVG11" s="47"/>
      <c r="TVH11" s="47"/>
      <c r="TVI11" s="47"/>
      <c r="TVJ11" s="47"/>
      <c r="TVK11" s="47"/>
      <c r="TVL11" s="47"/>
      <c r="TVM11" s="47"/>
      <c r="TVN11" s="47"/>
      <c r="TVO11" s="47"/>
      <c r="TVP11" s="47"/>
      <c r="TVQ11" s="47"/>
      <c r="TVR11" s="47"/>
      <c r="TVS11" s="47"/>
      <c r="TVT11" s="47"/>
      <c r="TVU11" s="47"/>
      <c r="TVV11" s="47"/>
      <c r="TVW11" s="47"/>
      <c r="TVX11" s="47"/>
      <c r="TVY11" s="47"/>
      <c r="TVZ11" s="47"/>
      <c r="TWA11" s="47"/>
      <c r="TWB11" s="47"/>
      <c r="TWC11" s="47"/>
      <c r="TWD11" s="47"/>
      <c r="TWE11" s="47"/>
      <c r="TWF11" s="47"/>
      <c r="TWG11" s="47"/>
      <c r="TWH11" s="47"/>
      <c r="TWI11" s="47"/>
      <c r="TWJ11" s="47"/>
      <c r="TWK11" s="47"/>
      <c r="TWL11" s="47"/>
      <c r="TWM11" s="47"/>
      <c r="TWN11" s="47"/>
      <c r="TWO11" s="47"/>
      <c r="TWP11" s="47"/>
      <c r="TWQ11" s="47"/>
      <c r="TWR11" s="47"/>
      <c r="TWS11" s="47"/>
      <c r="TWT11" s="47"/>
      <c r="TWU11" s="47"/>
      <c r="TWV11" s="47"/>
      <c r="TWW11" s="47"/>
      <c r="TWX11" s="47"/>
      <c r="TWY11" s="47"/>
      <c r="TWZ11" s="47"/>
      <c r="TXA11" s="47"/>
      <c r="TXB11" s="47"/>
      <c r="TXC11" s="47"/>
      <c r="TXD11" s="47"/>
      <c r="TXE11" s="47"/>
      <c r="TXF11" s="47"/>
      <c r="TXG11" s="47"/>
      <c r="TXH11" s="47"/>
      <c r="TXI11" s="47"/>
      <c r="TXJ11" s="47"/>
      <c r="TXK11" s="47"/>
      <c r="TXL11" s="47"/>
      <c r="TXM11" s="47"/>
      <c r="TXN11" s="47"/>
      <c r="TXO11" s="47"/>
      <c r="TXP11" s="47"/>
      <c r="TXQ11" s="47"/>
      <c r="TXR11" s="47"/>
      <c r="TXS11" s="47"/>
      <c r="TXT11" s="47"/>
      <c r="TXU11" s="47"/>
      <c r="TXV11" s="47"/>
      <c r="TXW11" s="47"/>
      <c r="TXX11" s="47"/>
      <c r="TXY11" s="47"/>
      <c r="TXZ11" s="47"/>
      <c r="TYA11" s="47"/>
      <c r="TYB11" s="47"/>
      <c r="TYC11" s="47"/>
      <c r="TYD11" s="47"/>
      <c r="TYE11" s="47"/>
      <c r="TYF11" s="47"/>
      <c r="TYG11" s="47"/>
      <c r="TYH11" s="47"/>
      <c r="TYI11" s="47"/>
      <c r="TYJ11" s="47"/>
      <c r="TYK11" s="47"/>
      <c r="TYL11" s="47"/>
      <c r="TYM11" s="47"/>
      <c r="TYN11" s="47"/>
      <c r="TYO11" s="47"/>
      <c r="TYP11" s="47"/>
      <c r="TYQ11" s="47"/>
      <c r="TYR11" s="47"/>
      <c r="TYS11" s="47"/>
      <c r="TYT11" s="47"/>
      <c r="TYU11" s="47"/>
      <c r="TYV11" s="47"/>
      <c r="TYW11" s="47"/>
      <c r="TYX11" s="47"/>
      <c r="TYY11" s="47"/>
      <c r="TYZ11" s="47"/>
      <c r="TZA11" s="47"/>
      <c r="TZB11" s="47"/>
      <c r="TZC11" s="47"/>
      <c r="TZD11" s="47"/>
      <c r="TZE11" s="47"/>
      <c r="TZF11" s="47"/>
      <c r="TZG11" s="47"/>
      <c r="TZH11" s="47"/>
      <c r="TZI11" s="47"/>
      <c r="TZJ11" s="47"/>
      <c r="TZK11" s="47"/>
      <c r="TZL11" s="47"/>
      <c r="TZM11" s="47"/>
      <c r="TZN11" s="47"/>
      <c r="TZO11" s="47"/>
      <c r="TZP11" s="47"/>
      <c r="TZQ11" s="47"/>
      <c r="TZR11" s="47"/>
      <c r="TZS11" s="47"/>
      <c r="TZT11" s="47"/>
      <c r="TZU11" s="47"/>
      <c r="TZV11" s="47"/>
      <c r="TZW11" s="47"/>
      <c r="TZX11" s="47"/>
      <c r="TZY11" s="47"/>
      <c r="TZZ11" s="47"/>
      <c r="UAA11" s="47"/>
      <c r="UAB11" s="47"/>
      <c r="UAC11" s="47"/>
      <c r="UAD11" s="47"/>
      <c r="UAE11" s="47"/>
      <c r="UAF11" s="47"/>
      <c r="UAG11" s="47"/>
      <c r="UAH11" s="47"/>
      <c r="UAI11" s="47"/>
      <c r="UAJ11" s="47"/>
      <c r="UAK11" s="47"/>
      <c r="UAL11" s="47"/>
      <c r="UAM11" s="47"/>
      <c r="UAN11" s="47"/>
      <c r="UAO11" s="47"/>
      <c r="UAP11" s="47"/>
      <c r="UAQ11" s="47"/>
      <c r="UAR11" s="47"/>
      <c r="UAS11" s="47"/>
      <c r="UAT11" s="47"/>
      <c r="UAU11" s="47"/>
      <c r="UAV11" s="47"/>
      <c r="UAW11" s="47"/>
      <c r="UAX11" s="47"/>
      <c r="UAY11" s="47"/>
      <c r="UAZ11" s="47"/>
      <c r="UBA11" s="47"/>
      <c r="UBB11" s="47"/>
      <c r="UBC11" s="47"/>
      <c r="UBD11" s="47"/>
      <c r="UBE11" s="47"/>
      <c r="UBF11" s="47"/>
      <c r="UBG11" s="47"/>
      <c r="UBH11" s="47"/>
      <c r="UBI11" s="47"/>
      <c r="UBJ11" s="47"/>
      <c r="UBK11" s="47"/>
      <c r="UBL11" s="47"/>
      <c r="UBM11" s="47"/>
      <c r="UBN11" s="47"/>
      <c r="UBO11" s="47"/>
      <c r="UBP11" s="47"/>
      <c r="UBQ11" s="47"/>
      <c r="UBR11" s="47"/>
      <c r="UBS11" s="47"/>
      <c r="UBT11" s="47"/>
      <c r="UBU11" s="47"/>
      <c r="UBV11" s="47"/>
      <c r="UBW11" s="47"/>
      <c r="UBX11" s="47"/>
      <c r="UBY11" s="47"/>
      <c r="UBZ11" s="47"/>
      <c r="UCA11" s="47"/>
      <c r="UCB11" s="47"/>
      <c r="UCC11" s="47"/>
      <c r="UCD11" s="47"/>
      <c r="UCE11" s="47"/>
      <c r="UCF11" s="47"/>
      <c r="UCG11" s="47"/>
      <c r="UCH11" s="47"/>
      <c r="UCI11" s="47"/>
      <c r="UCJ11" s="47"/>
      <c r="UCK11" s="47"/>
      <c r="UCL11" s="47"/>
      <c r="UCM11" s="47"/>
      <c r="UCN11" s="47"/>
      <c r="UCO11" s="47"/>
      <c r="UCP11" s="47"/>
      <c r="UCQ11" s="47"/>
      <c r="UCR11" s="47"/>
      <c r="UCS11" s="47"/>
      <c r="UCT11" s="47"/>
      <c r="UCU11" s="47"/>
      <c r="UCV11" s="47"/>
      <c r="UCW11" s="47"/>
      <c r="UCX11" s="47"/>
      <c r="UCY11" s="47"/>
      <c r="UCZ11" s="47"/>
      <c r="UDA11" s="47"/>
      <c r="UDB11" s="47"/>
      <c r="UDC11" s="47"/>
      <c r="UDD11" s="47"/>
      <c r="UDE11" s="47"/>
      <c r="UDF11" s="47"/>
      <c r="UDG11" s="47"/>
      <c r="UDH11" s="47"/>
      <c r="UDI11" s="47"/>
      <c r="UDJ11" s="47"/>
      <c r="UDK11" s="47"/>
      <c r="UDL11" s="47"/>
      <c r="UDM11" s="47"/>
      <c r="UDN11" s="47"/>
      <c r="UDO11" s="47"/>
      <c r="UDP11" s="47"/>
      <c r="UDQ11" s="47"/>
      <c r="UDR11" s="47"/>
      <c r="UDS11" s="47"/>
      <c r="UDT11" s="47"/>
      <c r="UDU11" s="47"/>
      <c r="UDV11" s="47"/>
      <c r="UDW11" s="47"/>
      <c r="UDX11" s="47"/>
      <c r="UDY11" s="47"/>
      <c r="UDZ11" s="47"/>
      <c r="UEA11" s="47"/>
      <c r="UEB11" s="47"/>
      <c r="UEC11" s="47"/>
      <c r="UED11" s="47"/>
      <c r="UEE11" s="47"/>
      <c r="UEF11" s="47"/>
      <c r="UEG11" s="47"/>
      <c r="UEH11" s="47"/>
      <c r="UEI11" s="47"/>
      <c r="UEJ11" s="47"/>
      <c r="UEK11" s="47"/>
      <c r="UEL11" s="47"/>
      <c r="UEM11" s="47"/>
      <c r="UEN11" s="47"/>
      <c r="UEO11" s="47"/>
      <c r="UEP11" s="47"/>
      <c r="UEQ11" s="47"/>
      <c r="UER11" s="47"/>
      <c r="UES11" s="47"/>
      <c r="UET11" s="47"/>
      <c r="UEU11" s="47"/>
      <c r="UEV11" s="47"/>
      <c r="UEW11" s="47"/>
      <c r="UEX11" s="47"/>
      <c r="UEY11" s="47"/>
      <c r="UEZ11" s="47"/>
      <c r="UFA11" s="47"/>
      <c r="UFB11" s="47"/>
      <c r="UFC11" s="47"/>
      <c r="UFD11" s="47"/>
      <c r="UFE11" s="47"/>
      <c r="UFF11" s="47"/>
      <c r="UFG11" s="47"/>
      <c r="UFH11" s="47"/>
      <c r="UFI11" s="47"/>
      <c r="UFJ11" s="47"/>
      <c r="UFK11" s="47"/>
      <c r="UFL11" s="47"/>
      <c r="UFM11" s="47"/>
      <c r="UFN11" s="47"/>
      <c r="UFO11" s="47"/>
      <c r="UFP11" s="47"/>
      <c r="UFQ11" s="47"/>
      <c r="UFR11" s="47"/>
      <c r="UFS11" s="47"/>
      <c r="UFT11" s="47"/>
      <c r="UFU11" s="47"/>
      <c r="UFV11" s="47"/>
      <c r="UFW11" s="47"/>
      <c r="UFX11" s="47"/>
      <c r="UFY11" s="47"/>
      <c r="UFZ11" s="47"/>
      <c r="UGA11" s="47"/>
      <c r="UGB11" s="47"/>
      <c r="UGC11" s="47"/>
      <c r="UGD11" s="47"/>
      <c r="UGE11" s="47"/>
      <c r="UGF11" s="47"/>
      <c r="UGG11" s="47"/>
      <c r="UGH11" s="47"/>
      <c r="UGI11" s="47"/>
      <c r="UGJ11" s="47"/>
      <c r="UGK11" s="47"/>
      <c r="UGL11" s="47"/>
      <c r="UGM11" s="47"/>
      <c r="UGN11" s="47"/>
      <c r="UGO11" s="47"/>
      <c r="UGP11" s="47"/>
      <c r="UGQ11" s="47"/>
      <c r="UGR11" s="47"/>
      <c r="UGS11" s="47"/>
      <c r="UGT11" s="47"/>
      <c r="UGU11" s="47"/>
      <c r="UGV11" s="47"/>
      <c r="UGW11" s="47"/>
      <c r="UGX11" s="47"/>
      <c r="UGY11" s="47"/>
      <c r="UGZ11" s="47"/>
      <c r="UHA11" s="47"/>
      <c r="UHB11" s="47"/>
      <c r="UHC11" s="47"/>
      <c r="UHD11" s="47"/>
      <c r="UHE11" s="47"/>
      <c r="UHF11" s="47"/>
      <c r="UHG11" s="47"/>
      <c r="UHH11" s="47"/>
      <c r="UHI11" s="47"/>
      <c r="UHJ11" s="47"/>
      <c r="UHK11" s="47"/>
      <c r="UHL11" s="47"/>
      <c r="UHM11" s="47"/>
      <c r="UHN11" s="47"/>
      <c r="UHO11" s="47"/>
      <c r="UHP11" s="47"/>
      <c r="UHQ11" s="47"/>
      <c r="UHR11" s="47"/>
      <c r="UHS11" s="47"/>
      <c r="UHT11" s="47"/>
      <c r="UHU11" s="47"/>
      <c r="UHV11" s="47"/>
      <c r="UHW11" s="47"/>
      <c r="UHX11" s="47"/>
      <c r="UHY11" s="47"/>
      <c r="UHZ11" s="47"/>
      <c r="UIA11" s="47"/>
      <c r="UIB11" s="47"/>
      <c r="UIC11" s="47"/>
      <c r="UID11" s="47"/>
      <c r="UIE11" s="47"/>
      <c r="UIF11" s="47"/>
      <c r="UIG11" s="47"/>
      <c r="UIH11" s="47"/>
      <c r="UII11" s="47"/>
      <c r="UIJ11" s="47"/>
      <c r="UIK11" s="47"/>
      <c r="UIL11" s="47"/>
      <c r="UIM11" s="47"/>
      <c r="UIN11" s="47"/>
      <c r="UIO11" s="47"/>
      <c r="UIP11" s="47"/>
      <c r="UIQ11" s="47"/>
      <c r="UIR11" s="47"/>
      <c r="UIS11" s="47"/>
      <c r="UIT11" s="47"/>
      <c r="UIU11" s="47"/>
      <c r="UIV11" s="47"/>
      <c r="UIW11" s="47"/>
      <c r="UIX11" s="47"/>
      <c r="UIY11" s="47"/>
      <c r="UIZ11" s="47"/>
      <c r="UJA11" s="47"/>
      <c r="UJB11" s="47"/>
      <c r="UJC11" s="47"/>
      <c r="UJD11" s="47"/>
      <c r="UJE11" s="47"/>
      <c r="UJF11" s="47"/>
      <c r="UJG11" s="47"/>
      <c r="UJH11" s="47"/>
      <c r="UJI11" s="47"/>
      <c r="UJJ11" s="47"/>
      <c r="UJK11" s="47"/>
      <c r="UJL11" s="47"/>
      <c r="UJM11" s="47"/>
      <c r="UJN11" s="47"/>
      <c r="UJO11" s="47"/>
      <c r="UJP11" s="47"/>
      <c r="UJQ11" s="47"/>
      <c r="UJR11" s="47"/>
      <c r="UJS11" s="47"/>
      <c r="UJT11" s="47"/>
      <c r="UJU11" s="47"/>
      <c r="UJV11" s="47"/>
      <c r="UJW11" s="47"/>
      <c r="UJX11" s="47"/>
      <c r="UJY11" s="47"/>
      <c r="UJZ11" s="47"/>
      <c r="UKA11" s="47"/>
      <c r="UKB11" s="47"/>
      <c r="UKC11" s="47"/>
      <c r="UKD11" s="47"/>
      <c r="UKE11" s="47"/>
      <c r="UKF11" s="47"/>
      <c r="UKG11" s="47"/>
      <c r="UKH11" s="47"/>
      <c r="UKI11" s="47"/>
      <c r="UKJ11" s="47"/>
      <c r="UKK11" s="47"/>
      <c r="UKL11" s="47"/>
      <c r="UKM11" s="47"/>
      <c r="UKN11" s="47"/>
      <c r="UKO11" s="47"/>
      <c r="UKP11" s="47"/>
      <c r="UKQ11" s="47"/>
      <c r="UKR11" s="47"/>
      <c r="UKS11" s="47"/>
      <c r="UKT11" s="47"/>
      <c r="UKU11" s="47"/>
      <c r="UKV11" s="47"/>
      <c r="UKW11" s="47"/>
      <c r="UKX11" s="47"/>
      <c r="UKY11" s="47"/>
      <c r="UKZ11" s="47"/>
      <c r="ULA11" s="47"/>
      <c r="ULB11" s="47"/>
      <c r="ULC11" s="47"/>
      <c r="ULD11" s="47"/>
      <c r="ULE11" s="47"/>
      <c r="ULF11" s="47"/>
      <c r="ULG11" s="47"/>
      <c r="ULH11" s="47"/>
      <c r="ULI11" s="47"/>
      <c r="ULJ11" s="47"/>
      <c r="ULK11" s="47"/>
      <c r="ULL11" s="47"/>
      <c r="ULM11" s="47"/>
      <c r="ULN11" s="47"/>
      <c r="ULO11" s="47"/>
      <c r="ULP11" s="47"/>
      <c r="ULQ11" s="47"/>
      <c r="ULR11" s="47"/>
      <c r="ULS11" s="47"/>
      <c r="ULT11" s="47"/>
      <c r="ULU11" s="47"/>
      <c r="ULV11" s="47"/>
      <c r="ULW11" s="47"/>
      <c r="ULX11" s="47"/>
      <c r="ULY11" s="47"/>
      <c r="ULZ11" s="47"/>
      <c r="UMA11" s="47"/>
      <c r="UMB11" s="47"/>
      <c r="UMC11" s="47"/>
      <c r="UMD11" s="47"/>
      <c r="UME11" s="47"/>
      <c r="UMF11" s="47"/>
      <c r="UMG11" s="47"/>
      <c r="UMH11" s="47"/>
      <c r="UMI11" s="47"/>
      <c r="UMJ11" s="47"/>
      <c r="UMK11" s="47"/>
      <c r="UML11" s="47"/>
      <c r="UMM11" s="47"/>
      <c r="UMN11" s="47"/>
      <c r="UMO11" s="47"/>
      <c r="UMP11" s="47"/>
      <c r="UMQ11" s="47"/>
      <c r="UMR11" s="47"/>
      <c r="UMS11" s="47"/>
      <c r="UMT11" s="47"/>
      <c r="UMU11" s="47"/>
      <c r="UMV11" s="47"/>
      <c r="UMW11" s="47"/>
      <c r="UMX11" s="47"/>
      <c r="UMY11" s="47"/>
      <c r="UMZ11" s="47"/>
      <c r="UNA11" s="47"/>
      <c r="UNB11" s="47"/>
      <c r="UNC11" s="47"/>
      <c r="UND11" s="47"/>
      <c r="UNE11" s="47"/>
      <c r="UNF11" s="47"/>
      <c r="UNG11" s="47"/>
      <c r="UNH11" s="47"/>
      <c r="UNI11" s="47"/>
      <c r="UNJ11" s="47"/>
      <c r="UNK11" s="47"/>
      <c r="UNL11" s="47"/>
      <c r="UNM11" s="47"/>
      <c r="UNN11" s="47"/>
      <c r="UNO11" s="47"/>
      <c r="UNP11" s="47"/>
      <c r="UNQ11" s="47"/>
      <c r="UNR11" s="47"/>
      <c r="UNS11" s="47"/>
      <c r="UNT11" s="47"/>
      <c r="UNU11" s="47"/>
      <c r="UNV11" s="47"/>
      <c r="UNW11" s="47"/>
      <c r="UNX11" s="47"/>
      <c r="UNY11" s="47"/>
      <c r="UNZ11" s="47"/>
      <c r="UOA11" s="47"/>
      <c r="UOB11" s="47"/>
      <c r="UOC11" s="47"/>
      <c r="UOD11" s="47"/>
      <c r="UOE11" s="47"/>
      <c r="UOF11" s="47"/>
      <c r="UOG11" s="47"/>
      <c r="UOH11" s="47"/>
      <c r="UOI11" s="47"/>
      <c r="UOJ11" s="47"/>
      <c r="UOK11" s="47"/>
      <c r="UOL11" s="47"/>
      <c r="UOM11" s="47"/>
      <c r="UON11" s="47"/>
      <c r="UOO11" s="47"/>
      <c r="UOP11" s="47"/>
      <c r="UOQ11" s="47"/>
      <c r="UOR11" s="47"/>
      <c r="UOS11" s="47"/>
      <c r="UOT11" s="47"/>
      <c r="UOU11" s="47"/>
      <c r="UOV11" s="47"/>
      <c r="UOW11" s="47"/>
      <c r="UOX11" s="47"/>
      <c r="UOY11" s="47"/>
      <c r="UOZ11" s="47"/>
      <c r="UPA11" s="47"/>
      <c r="UPB11" s="47"/>
      <c r="UPC11" s="47"/>
      <c r="UPD11" s="47"/>
      <c r="UPE11" s="47"/>
      <c r="UPF11" s="47"/>
      <c r="UPG11" s="47"/>
      <c r="UPH11" s="47"/>
      <c r="UPI11" s="47"/>
      <c r="UPJ11" s="47"/>
      <c r="UPK11" s="47"/>
      <c r="UPL11" s="47"/>
      <c r="UPM11" s="47"/>
      <c r="UPN11" s="47"/>
      <c r="UPO11" s="47"/>
      <c r="UPP11" s="47"/>
      <c r="UPQ11" s="47"/>
      <c r="UPR11" s="47"/>
      <c r="UPS11" s="47"/>
      <c r="UPT11" s="47"/>
      <c r="UPU11" s="47"/>
      <c r="UPV11" s="47"/>
      <c r="UPW11" s="47"/>
      <c r="UPX11" s="47"/>
      <c r="UPY11" s="47"/>
      <c r="UPZ11" s="47"/>
      <c r="UQA11" s="47"/>
      <c r="UQB11" s="47"/>
      <c r="UQC11" s="47"/>
      <c r="UQD11" s="47"/>
      <c r="UQE11" s="47"/>
      <c r="UQF11" s="47"/>
      <c r="UQG11" s="47"/>
      <c r="UQH11" s="47"/>
      <c r="UQI11" s="47"/>
      <c r="UQJ11" s="47"/>
      <c r="UQK11" s="47"/>
      <c r="UQL11" s="47"/>
      <c r="UQM11" s="47"/>
      <c r="UQN11" s="47"/>
      <c r="UQO11" s="47"/>
      <c r="UQP11" s="47"/>
      <c r="UQQ11" s="47"/>
      <c r="UQR11" s="47"/>
      <c r="UQS11" s="47"/>
      <c r="UQT11" s="47"/>
      <c r="UQU11" s="47"/>
      <c r="UQV11" s="47"/>
      <c r="UQW11" s="47"/>
      <c r="UQX11" s="47"/>
      <c r="UQY11" s="47"/>
      <c r="UQZ11" s="47"/>
      <c r="URA11" s="47"/>
      <c r="URB11" s="47"/>
      <c r="URC11" s="47"/>
      <c r="URD11" s="47"/>
      <c r="URE11" s="47"/>
      <c r="URF11" s="47"/>
      <c r="URG11" s="47"/>
      <c r="URH11" s="47"/>
      <c r="URI11" s="47"/>
      <c r="URJ11" s="47"/>
      <c r="URK11" s="47"/>
      <c r="URL11" s="47"/>
      <c r="URM11" s="47"/>
      <c r="URN11" s="47"/>
      <c r="URO11" s="47"/>
      <c r="URP11" s="47"/>
      <c r="URQ11" s="47"/>
      <c r="URR11" s="47"/>
      <c r="URS11" s="47"/>
      <c r="URT11" s="47"/>
      <c r="URU11" s="47"/>
      <c r="URV11" s="47"/>
      <c r="URW11" s="47"/>
      <c r="URX11" s="47"/>
      <c r="URY11" s="47"/>
      <c r="URZ11" s="47"/>
      <c r="USA11" s="47"/>
      <c r="USB11" s="47"/>
      <c r="USC11" s="47"/>
      <c r="USD11" s="47"/>
      <c r="USE11" s="47"/>
      <c r="USF11" s="47"/>
      <c r="USG11" s="47"/>
      <c r="USH11" s="47"/>
      <c r="USI11" s="47"/>
      <c r="USJ11" s="47"/>
      <c r="USK11" s="47"/>
      <c r="USL11" s="47"/>
      <c r="USM11" s="47"/>
      <c r="USN11" s="47"/>
      <c r="USO11" s="47"/>
      <c r="USP11" s="47"/>
      <c r="USQ11" s="47"/>
      <c r="USR11" s="47"/>
      <c r="USS11" s="47"/>
      <c r="UST11" s="47"/>
      <c r="USU11" s="47"/>
      <c r="USV11" s="47"/>
      <c r="USW11" s="47"/>
      <c r="USX11" s="47"/>
      <c r="USY11" s="47"/>
      <c r="USZ11" s="47"/>
      <c r="UTA11" s="47"/>
      <c r="UTB11" s="47"/>
      <c r="UTC11" s="47"/>
      <c r="UTD11" s="47"/>
      <c r="UTE11" s="47"/>
      <c r="UTF11" s="47"/>
      <c r="UTG11" s="47"/>
      <c r="UTH11" s="47"/>
      <c r="UTI11" s="47"/>
      <c r="UTJ11" s="47"/>
      <c r="UTK11" s="47"/>
      <c r="UTL11" s="47"/>
      <c r="UTM11" s="47"/>
      <c r="UTN11" s="47"/>
      <c r="UTO11" s="47"/>
      <c r="UTP11" s="47"/>
      <c r="UTQ11" s="47"/>
      <c r="UTR11" s="47"/>
      <c r="UTS11" s="47"/>
      <c r="UTT11" s="47"/>
      <c r="UTU11" s="47"/>
      <c r="UTV11" s="47"/>
      <c r="UTW11" s="47"/>
      <c r="UTX11" s="47"/>
      <c r="UTY11" s="47"/>
      <c r="UTZ11" s="47"/>
      <c r="UUA11" s="47"/>
      <c r="UUB11" s="47"/>
      <c r="UUC11" s="47"/>
      <c r="UUD11" s="47"/>
      <c r="UUE11" s="47"/>
      <c r="UUF11" s="47"/>
      <c r="UUG11" s="47"/>
      <c r="UUH11" s="47"/>
      <c r="UUI11" s="47"/>
      <c r="UUJ11" s="47"/>
      <c r="UUK11" s="47"/>
      <c r="UUL11" s="47"/>
      <c r="UUM11" s="47"/>
      <c r="UUN11" s="47"/>
      <c r="UUO11" s="47"/>
      <c r="UUP11" s="47"/>
      <c r="UUQ11" s="47"/>
      <c r="UUR11" s="47"/>
      <c r="UUS11" s="47"/>
      <c r="UUT11" s="47"/>
      <c r="UUU11" s="47"/>
      <c r="UUV11" s="47"/>
      <c r="UUW11" s="47"/>
      <c r="UUX11" s="47"/>
      <c r="UUY11" s="47"/>
      <c r="UUZ11" s="47"/>
      <c r="UVA11" s="47"/>
      <c r="UVB11" s="47"/>
      <c r="UVC11" s="47"/>
      <c r="UVD11" s="47"/>
      <c r="UVE11" s="47"/>
      <c r="UVF11" s="47"/>
      <c r="UVG11" s="47"/>
      <c r="UVH11" s="47"/>
      <c r="UVI11" s="47"/>
      <c r="UVJ11" s="47"/>
      <c r="UVK11" s="47"/>
      <c r="UVL11" s="47"/>
      <c r="UVM11" s="47"/>
      <c r="UVN11" s="47"/>
      <c r="UVO11" s="47"/>
      <c r="UVP11" s="47"/>
      <c r="UVQ11" s="47"/>
      <c r="UVR11" s="47"/>
      <c r="UVS11" s="47"/>
      <c r="UVT11" s="47"/>
      <c r="UVU11" s="47"/>
      <c r="UVV11" s="47"/>
      <c r="UVW11" s="47"/>
      <c r="UVX11" s="47"/>
      <c r="UVY11" s="47"/>
      <c r="UVZ11" s="47"/>
      <c r="UWA11" s="47"/>
      <c r="UWB11" s="47"/>
      <c r="UWC11" s="47"/>
      <c r="UWD11" s="47"/>
      <c r="UWE11" s="47"/>
      <c r="UWF11" s="47"/>
      <c r="UWG11" s="47"/>
      <c r="UWH11" s="47"/>
      <c r="UWI11" s="47"/>
      <c r="UWJ11" s="47"/>
      <c r="UWK11" s="47"/>
      <c r="UWL11" s="47"/>
      <c r="UWM11" s="47"/>
      <c r="UWN11" s="47"/>
      <c r="UWO11" s="47"/>
      <c r="UWP11" s="47"/>
      <c r="UWQ11" s="47"/>
      <c r="UWR11" s="47"/>
      <c r="UWS11" s="47"/>
      <c r="UWT11" s="47"/>
      <c r="UWU11" s="47"/>
      <c r="UWV11" s="47"/>
      <c r="UWW11" s="47"/>
      <c r="UWX11" s="47"/>
      <c r="UWY11" s="47"/>
      <c r="UWZ11" s="47"/>
      <c r="UXA11" s="47"/>
      <c r="UXB11" s="47"/>
      <c r="UXC11" s="47"/>
      <c r="UXD11" s="47"/>
      <c r="UXE11" s="47"/>
      <c r="UXF11" s="47"/>
      <c r="UXG11" s="47"/>
      <c r="UXH11" s="47"/>
      <c r="UXI11" s="47"/>
      <c r="UXJ11" s="47"/>
      <c r="UXK11" s="47"/>
      <c r="UXL11" s="47"/>
      <c r="UXM11" s="47"/>
      <c r="UXN11" s="47"/>
      <c r="UXO11" s="47"/>
      <c r="UXP11" s="47"/>
      <c r="UXQ11" s="47"/>
      <c r="UXR11" s="47"/>
      <c r="UXS11" s="47"/>
      <c r="UXT11" s="47"/>
      <c r="UXU11" s="47"/>
      <c r="UXV11" s="47"/>
      <c r="UXW11" s="47"/>
      <c r="UXX11" s="47"/>
      <c r="UXY11" s="47"/>
      <c r="UXZ11" s="47"/>
      <c r="UYA11" s="47"/>
      <c r="UYB11" s="47"/>
      <c r="UYC11" s="47"/>
      <c r="UYD11" s="47"/>
      <c r="UYE11" s="47"/>
      <c r="UYF11" s="47"/>
      <c r="UYG11" s="47"/>
      <c r="UYH11" s="47"/>
      <c r="UYI11" s="47"/>
      <c r="UYJ11" s="47"/>
      <c r="UYK11" s="47"/>
      <c r="UYL11" s="47"/>
      <c r="UYM11" s="47"/>
      <c r="UYN11" s="47"/>
      <c r="UYO11" s="47"/>
      <c r="UYP11" s="47"/>
      <c r="UYQ11" s="47"/>
      <c r="UYR11" s="47"/>
      <c r="UYS11" s="47"/>
      <c r="UYT11" s="47"/>
      <c r="UYU11" s="47"/>
      <c r="UYV11" s="47"/>
      <c r="UYW11" s="47"/>
      <c r="UYX11" s="47"/>
      <c r="UYY11" s="47"/>
      <c r="UYZ11" s="47"/>
      <c r="UZA11" s="47"/>
      <c r="UZB11" s="47"/>
      <c r="UZC11" s="47"/>
      <c r="UZD11" s="47"/>
      <c r="UZE11" s="47"/>
      <c r="UZF11" s="47"/>
      <c r="UZG11" s="47"/>
      <c r="UZH11" s="47"/>
      <c r="UZI11" s="47"/>
      <c r="UZJ11" s="47"/>
      <c r="UZK11" s="47"/>
      <c r="UZL11" s="47"/>
      <c r="UZM11" s="47"/>
      <c r="UZN11" s="47"/>
      <c r="UZO11" s="47"/>
      <c r="UZP11" s="47"/>
      <c r="UZQ11" s="47"/>
      <c r="UZR11" s="47"/>
      <c r="UZS11" s="47"/>
      <c r="UZT11" s="47"/>
      <c r="UZU11" s="47"/>
      <c r="UZV11" s="47"/>
      <c r="UZW11" s="47"/>
      <c r="UZX11" s="47"/>
      <c r="UZY11" s="47"/>
      <c r="UZZ11" s="47"/>
      <c r="VAA11" s="47"/>
      <c r="VAB11" s="47"/>
      <c r="VAC11" s="47"/>
      <c r="VAD11" s="47"/>
      <c r="VAE11" s="47"/>
      <c r="VAF11" s="47"/>
      <c r="VAG11" s="47"/>
      <c r="VAH11" s="47"/>
      <c r="VAI11" s="47"/>
      <c r="VAJ11" s="47"/>
      <c r="VAK11" s="47"/>
      <c r="VAL11" s="47"/>
      <c r="VAM11" s="47"/>
      <c r="VAN11" s="47"/>
      <c r="VAO11" s="47"/>
      <c r="VAP11" s="47"/>
      <c r="VAQ11" s="47"/>
      <c r="VAR11" s="47"/>
      <c r="VAS11" s="47"/>
      <c r="VAT11" s="47"/>
      <c r="VAU11" s="47"/>
      <c r="VAV11" s="47"/>
      <c r="VAW11" s="47"/>
      <c r="VAX11" s="47"/>
      <c r="VAY11" s="47"/>
      <c r="VAZ11" s="47"/>
      <c r="VBA11" s="47"/>
      <c r="VBB11" s="47"/>
      <c r="VBC11" s="47"/>
      <c r="VBD11" s="47"/>
      <c r="VBE11" s="47"/>
      <c r="VBF11" s="47"/>
      <c r="VBG11" s="47"/>
      <c r="VBH11" s="47"/>
      <c r="VBI11" s="47"/>
      <c r="VBJ11" s="47"/>
      <c r="VBK11" s="47"/>
      <c r="VBL11" s="47"/>
      <c r="VBM11" s="47"/>
      <c r="VBN11" s="47"/>
      <c r="VBO11" s="47"/>
      <c r="VBP11" s="47"/>
      <c r="VBQ11" s="47"/>
      <c r="VBR11" s="47"/>
      <c r="VBS11" s="47"/>
      <c r="VBT11" s="47"/>
      <c r="VBU11" s="47"/>
      <c r="VBV11" s="47"/>
      <c r="VBW11" s="47"/>
      <c r="VBX11" s="47"/>
      <c r="VBY11" s="47"/>
      <c r="VBZ11" s="47"/>
      <c r="VCA11" s="47"/>
      <c r="VCB11" s="47"/>
      <c r="VCC11" s="47"/>
      <c r="VCD11" s="47"/>
      <c r="VCE11" s="47"/>
      <c r="VCF11" s="47"/>
      <c r="VCG11" s="47"/>
      <c r="VCH11" s="47"/>
      <c r="VCI11" s="47"/>
      <c r="VCJ11" s="47"/>
      <c r="VCK11" s="47"/>
      <c r="VCL11" s="47"/>
      <c r="VCM11" s="47"/>
      <c r="VCN11" s="47"/>
      <c r="VCO11" s="47"/>
      <c r="VCP11" s="47"/>
      <c r="VCQ11" s="47"/>
      <c r="VCR11" s="47"/>
      <c r="VCS11" s="47"/>
      <c r="VCT11" s="47"/>
      <c r="VCU11" s="47"/>
      <c r="VCV11" s="47"/>
      <c r="VCW11" s="47"/>
      <c r="VCX11" s="47"/>
      <c r="VCY11" s="47"/>
      <c r="VCZ11" s="47"/>
      <c r="VDA11" s="47"/>
      <c r="VDB11" s="47"/>
      <c r="VDC11" s="47"/>
      <c r="VDD11" s="47"/>
      <c r="VDE11" s="47"/>
      <c r="VDF11" s="47"/>
      <c r="VDG11" s="47"/>
      <c r="VDH11" s="47"/>
      <c r="VDI11" s="47"/>
      <c r="VDJ11" s="47"/>
      <c r="VDK11" s="47"/>
      <c r="VDL11" s="47"/>
      <c r="VDM11" s="47"/>
      <c r="VDN11" s="47"/>
      <c r="VDO11" s="47"/>
      <c r="VDP11" s="47"/>
      <c r="VDQ11" s="47"/>
      <c r="VDR11" s="47"/>
      <c r="VDS11" s="47"/>
      <c r="VDT11" s="47"/>
      <c r="VDU11" s="47"/>
      <c r="VDV11" s="47"/>
      <c r="VDW11" s="47"/>
      <c r="VDX11" s="47"/>
      <c r="VDY11" s="47"/>
      <c r="VDZ11" s="47"/>
      <c r="VEA11" s="47"/>
      <c r="VEB11" s="47"/>
      <c r="VEC11" s="47"/>
      <c r="VED11" s="47"/>
      <c r="VEE11" s="47"/>
      <c r="VEF11" s="47"/>
      <c r="VEG11" s="47"/>
      <c r="VEH11" s="47"/>
      <c r="VEI11" s="47"/>
      <c r="VEJ11" s="47"/>
      <c r="VEK11" s="47"/>
      <c r="VEL11" s="47"/>
      <c r="VEM11" s="47"/>
      <c r="VEN11" s="47"/>
      <c r="VEO11" s="47"/>
      <c r="VEP11" s="47"/>
      <c r="VEQ11" s="47"/>
      <c r="VER11" s="47"/>
      <c r="VES11" s="47"/>
      <c r="VET11" s="47"/>
      <c r="VEU11" s="47"/>
      <c r="VEV11" s="47"/>
      <c r="VEW11" s="47"/>
      <c r="VEX11" s="47"/>
      <c r="VEY11" s="47"/>
      <c r="VEZ11" s="47"/>
      <c r="VFA11" s="47"/>
      <c r="VFB11" s="47"/>
      <c r="VFC11" s="47"/>
      <c r="VFD11" s="47"/>
      <c r="VFE11" s="47"/>
      <c r="VFF11" s="47"/>
      <c r="VFG11" s="47"/>
      <c r="VFH11" s="47"/>
      <c r="VFI11" s="47"/>
      <c r="VFJ11" s="47"/>
      <c r="VFK11" s="47"/>
      <c r="VFL11" s="47"/>
      <c r="VFM11" s="47"/>
      <c r="VFN11" s="47"/>
      <c r="VFO11" s="47"/>
      <c r="VFP11" s="47"/>
      <c r="VFQ11" s="47"/>
      <c r="VFR11" s="47"/>
      <c r="VFS11" s="47"/>
      <c r="VFT11" s="47"/>
      <c r="VFU11" s="47"/>
      <c r="VFV11" s="47"/>
      <c r="VFW11" s="47"/>
      <c r="VFX11" s="47"/>
      <c r="VFY11" s="47"/>
      <c r="VFZ11" s="47"/>
      <c r="VGA11" s="47"/>
      <c r="VGB11" s="47"/>
      <c r="VGC11" s="47"/>
      <c r="VGD11" s="47"/>
      <c r="VGE11" s="47"/>
      <c r="VGF11" s="47"/>
      <c r="VGG11" s="47"/>
      <c r="VGH11" s="47"/>
      <c r="VGI11" s="47"/>
      <c r="VGJ11" s="47"/>
      <c r="VGK11" s="47"/>
      <c r="VGL11" s="47"/>
      <c r="VGM11" s="47"/>
      <c r="VGN11" s="47"/>
      <c r="VGO11" s="47"/>
      <c r="VGP11" s="47"/>
      <c r="VGQ11" s="47"/>
      <c r="VGR11" s="47"/>
      <c r="VGS11" s="47"/>
      <c r="VGT11" s="47"/>
      <c r="VGU11" s="47"/>
      <c r="VGV11" s="47"/>
      <c r="VGW11" s="47"/>
      <c r="VGX11" s="47"/>
      <c r="VGY11" s="47"/>
      <c r="VGZ11" s="47"/>
      <c r="VHA11" s="47"/>
      <c r="VHB11" s="47"/>
      <c r="VHC11" s="47"/>
      <c r="VHD11" s="47"/>
      <c r="VHE11" s="47"/>
      <c r="VHF11" s="47"/>
      <c r="VHG11" s="47"/>
      <c r="VHH11" s="47"/>
      <c r="VHI11" s="47"/>
      <c r="VHJ11" s="47"/>
      <c r="VHK11" s="47"/>
      <c r="VHL11" s="47"/>
      <c r="VHM11" s="47"/>
      <c r="VHN11" s="47"/>
      <c r="VHO11" s="47"/>
      <c r="VHP11" s="47"/>
      <c r="VHQ11" s="47"/>
      <c r="VHR11" s="47"/>
      <c r="VHS11" s="47"/>
      <c r="VHT11" s="47"/>
      <c r="VHU11" s="47"/>
      <c r="VHV11" s="47"/>
      <c r="VHW11" s="47"/>
      <c r="VHX11" s="47"/>
      <c r="VHY11" s="47"/>
      <c r="VHZ11" s="47"/>
      <c r="VIA11" s="47"/>
      <c r="VIB11" s="47"/>
      <c r="VIC11" s="47"/>
      <c r="VID11" s="47"/>
      <c r="VIE11" s="47"/>
      <c r="VIF11" s="47"/>
      <c r="VIG11" s="47"/>
      <c r="VIH11" s="47"/>
      <c r="VII11" s="47"/>
      <c r="VIJ11" s="47"/>
      <c r="VIK11" s="47"/>
      <c r="VIL11" s="47"/>
      <c r="VIM11" s="47"/>
      <c r="VIN11" s="47"/>
      <c r="VIO11" s="47"/>
      <c r="VIP11" s="47"/>
      <c r="VIQ11" s="47"/>
      <c r="VIR11" s="47"/>
      <c r="VIS11" s="47"/>
      <c r="VIT11" s="47"/>
      <c r="VIU11" s="47"/>
      <c r="VIV11" s="47"/>
      <c r="VIW11" s="47"/>
      <c r="VIX11" s="47"/>
      <c r="VIY11" s="47"/>
      <c r="VIZ11" s="47"/>
      <c r="VJA11" s="47"/>
      <c r="VJB11" s="47"/>
      <c r="VJC11" s="47"/>
      <c r="VJD11" s="47"/>
      <c r="VJE11" s="47"/>
      <c r="VJF11" s="47"/>
      <c r="VJG11" s="47"/>
      <c r="VJH11" s="47"/>
      <c r="VJI11" s="47"/>
      <c r="VJJ11" s="47"/>
      <c r="VJK11" s="47"/>
      <c r="VJL11" s="47"/>
      <c r="VJM11" s="47"/>
      <c r="VJN11" s="47"/>
      <c r="VJO11" s="47"/>
      <c r="VJP11" s="47"/>
      <c r="VJQ11" s="47"/>
      <c r="VJR11" s="47"/>
      <c r="VJS11" s="47"/>
      <c r="VJT11" s="47"/>
      <c r="VJU11" s="47"/>
      <c r="VJV11" s="47"/>
      <c r="VJW11" s="47"/>
      <c r="VJX11" s="47"/>
      <c r="VJY11" s="47"/>
      <c r="VJZ11" s="47"/>
      <c r="VKA11" s="47"/>
      <c r="VKB11" s="47"/>
      <c r="VKC11" s="47"/>
      <c r="VKD11" s="47"/>
      <c r="VKE11" s="47"/>
      <c r="VKF11" s="47"/>
      <c r="VKG11" s="47"/>
      <c r="VKH11" s="47"/>
      <c r="VKI11" s="47"/>
      <c r="VKJ11" s="47"/>
      <c r="VKK11" s="47"/>
      <c r="VKL11" s="47"/>
      <c r="VKM11" s="47"/>
      <c r="VKN11" s="47"/>
      <c r="VKO11" s="47"/>
      <c r="VKP11" s="47"/>
      <c r="VKQ11" s="47"/>
      <c r="VKR11" s="47"/>
      <c r="VKS11" s="47"/>
      <c r="VKT11" s="47"/>
      <c r="VKU11" s="47"/>
      <c r="VKV11" s="47"/>
      <c r="VKW11" s="47"/>
      <c r="VKX11" s="47"/>
      <c r="VKY11" s="47"/>
      <c r="VKZ11" s="47"/>
      <c r="VLA11" s="47"/>
      <c r="VLB11" s="47"/>
      <c r="VLC11" s="47"/>
      <c r="VLD11" s="47"/>
      <c r="VLE11" s="47"/>
      <c r="VLF11" s="47"/>
      <c r="VLG11" s="47"/>
      <c r="VLH11" s="47"/>
      <c r="VLI11" s="47"/>
      <c r="VLJ11" s="47"/>
      <c r="VLK11" s="47"/>
      <c r="VLL11" s="47"/>
      <c r="VLM11" s="47"/>
      <c r="VLN11" s="47"/>
      <c r="VLO11" s="47"/>
      <c r="VLP11" s="47"/>
      <c r="VLQ11" s="47"/>
      <c r="VLR11" s="47"/>
      <c r="VLS11" s="47"/>
      <c r="VLT11" s="47"/>
      <c r="VLU11" s="47"/>
      <c r="VLV11" s="47"/>
      <c r="VLW11" s="47"/>
      <c r="VLX11" s="47"/>
      <c r="VLY11" s="47"/>
      <c r="VLZ11" s="47"/>
      <c r="VMA11" s="47"/>
      <c r="VMB11" s="47"/>
      <c r="VMC11" s="47"/>
      <c r="VMD11" s="47"/>
      <c r="VME11" s="47"/>
      <c r="VMF11" s="47"/>
      <c r="VMG11" s="47"/>
      <c r="VMH11" s="47"/>
      <c r="VMI11" s="47"/>
      <c r="VMJ11" s="47"/>
      <c r="VMK11" s="47"/>
      <c r="VML11" s="47"/>
      <c r="VMM11" s="47"/>
      <c r="VMN11" s="47"/>
      <c r="VMO11" s="47"/>
      <c r="VMP11" s="47"/>
      <c r="VMQ11" s="47"/>
      <c r="VMR11" s="47"/>
      <c r="VMS11" s="47"/>
      <c r="VMT11" s="47"/>
      <c r="VMU11" s="47"/>
      <c r="VMV11" s="47"/>
      <c r="VMW11" s="47"/>
      <c r="VMX11" s="47"/>
      <c r="VMY11" s="47"/>
      <c r="VMZ11" s="47"/>
      <c r="VNA11" s="47"/>
      <c r="VNB11" s="47"/>
      <c r="VNC11" s="47"/>
      <c r="VND11" s="47"/>
      <c r="VNE11" s="47"/>
      <c r="VNF11" s="47"/>
      <c r="VNG11" s="47"/>
      <c r="VNH11" s="47"/>
      <c r="VNI11" s="47"/>
      <c r="VNJ11" s="47"/>
      <c r="VNK11" s="47"/>
      <c r="VNL11" s="47"/>
      <c r="VNM11" s="47"/>
      <c r="VNN11" s="47"/>
      <c r="VNO11" s="47"/>
      <c r="VNP11" s="47"/>
      <c r="VNQ11" s="47"/>
      <c r="VNR11" s="47"/>
      <c r="VNS11" s="47"/>
      <c r="VNT11" s="47"/>
      <c r="VNU11" s="47"/>
      <c r="VNV11" s="47"/>
      <c r="VNW11" s="47"/>
      <c r="VNX11" s="47"/>
      <c r="VNY11" s="47"/>
      <c r="VNZ11" s="47"/>
      <c r="VOA11" s="47"/>
      <c r="VOB11" s="47"/>
      <c r="VOC11" s="47"/>
      <c r="VOD11" s="47"/>
      <c r="VOE11" s="47"/>
      <c r="VOF11" s="47"/>
      <c r="VOG11" s="47"/>
      <c r="VOH11" s="47"/>
      <c r="VOI11" s="47"/>
      <c r="VOJ11" s="47"/>
      <c r="VOK11" s="47"/>
      <c r="VOL11" s="47"/>
      <c r="VOM11" s="47"/>
      <c r="VON11" s="47"/>
      <c r="VOO11" s="47"/>
      <c r="VOP11" s="47"/>
      <c r="VOQ11" s="47"/>
      <c r="VOR11" s="47"/>
      <c r="VOS11" s="47"/>
      <c r="VOT11" s="47"/>
      <c r="VOU11" s="47"/>
      <c r="VOV11" s="47"/>
      <c r="VOW11" s="47"/>
      <c r="VOX11" s="47"/>
      <c r="VOY11" s="47"/>
      <c r="VOZ11" s="47"/>
      <c r="VPA11" s="47"/>
      <c r="VPB11" s="47"/>
      <c r="VPC11" s="47"/>
      <c r="VPD11" s="47"/>
      <c r="VPE11" s="47"/>
      <c r="VPF11" s="47"/>
      <c r="VPG11" s="47"/>
      <c r="VPH11" s="47"/>
      <c r="VPI11" s="47"/>
      <c r="VPJ11" s="47"/>
      <c r="VPK11" s="47"/>
      <c r="VPL11" s="47"/>
      <c r="VPM11" s="47"/>
      <c r="VPN11" s="47"/>
      <c r="VPO11" s="47"/>
      <c r="VPP11" s="47"/>
      <c r="VPQ11" s="47"/>
      <c r="VPR11" s="47"/>
      <c r="VPS11" s="47"/>
      <c r="VPT11" s="47"/>
      <c r="VPU11" s="47"/>
      <c r="VPV11" s="47"/>
      <c r="VPW11" s="47"/>
      <c r="VPX11" s="47"/>
      <c r="VPY11" s="47"/>
      <c r="VPZ11" s="47"/>
      <c r="VQA11" s="47"/>
      <c r="VQB11" s="47"/>
      <c r="VQC11" s="47"/>
      <c r="VQD11" s="47"/>
      <c r="VQE11" s="47"/>
      <c r="VQF11" s="47"/>
      <c r="VQG11" s="47"/>
      <c r="VQH11" s="47"/>
      <c r="VQI11" s="47"/>
      <c r="VQJ11" s="47"/>
      <c r="VQK11" s="47"/>
      <c r="VQL11" s="47"/>
      <c r="VQM11" s="47"/>
      <c r="VQN11" s="47"/>
      <c r="VQO11" s="47"/>
      <c r="VQP11" s="47"/>
      <c r="VQQ11" s="47"/>
      <c r="VQR11" s="47"/>
      <c r="VQS11" s="47"/>
      <c r="VQT11" s="47"/>
      <c r="VQU11" s="47"/>
      <c r="VQV11" s="47"/>
      <c r="VQW11" s="47"/>
      <c r="VQX11" s="47"/>
      <c r="VQY11" s="47"/>
      <c r="VQZ11" s="47"/>
      <c r="VRA11" s="47"/>
      <c r="VRB11" s="47"/>
      <c r="VRC11" s="47"/>
      <c r="VRD11" s="47"/>
      <c r="VRE11" s="47"/>
      <c r="VRF11" s="47"/>
      <c r="VRG11" s="47"/>
      <c r="VRH11" s="47"/>
      <c r="VRI11" s="47"/>
      <c r="VRJ11" s="47"/>
      <c r="VRK11" s="47"/>
      <c r="VRL11" s="47"/>
      <c r="VRM11" s="47"/>
      <c r="VRN11" s="47"/>
      <c r="VRO11" s="47"/>
      <c r="VRP11" s="47"/>
      <c r="VRQ11" s="47"/>
      <c r="VRR11" s="47"/>
      <c r="VRS11" s="47"/>
      <c r="VRT11" s="47"/>
      <c r="VRU11" s="47"/>
      <c r="VRV11" s="47"/>
      <c r="VRW11" s="47"/>
      <c r="VRX11" s="47"/>
      <c r="VRY11" s="47"/>
      <c r="VRZ11" s="47"/>
      <c r="VSA11" s="47"/>
      <c r="VSB11" s="47"/>
      <c r="VSC11" s="47"/>
      <c r="VSD11" s="47"/>
      <c r="VSE11" s="47"/>
      <c r="VSF11" s="47"/>
      <c r="VSG11" s="47"/>
      <c r="VSH11" s="47"/>
      <c r="VSI11" s="47"/>
      <c r="VSJ11" s="47"/>
      <c r="VSK11" s="47"/>
      <c r="VSL11" s="47"/>
      <c r="VSM11" s="47"/>
      <c r="VSN11" s="47"/>
      <c r="VSO11" s="47"/>
      <c r="VSP11" s="47"/>
      <c r="VSQ11" s="47"/>
      <c r="VSR11" s="47"/>
      <c r="VSS11" s="47"/>
      <c r="VST11" s="47"/>
      <c r="VSU11" s="47"/>
      <c r="VSV11" s="47"/>
      <c r="VSW11" s="47"/>
      <c r="VSX11" s="47"/>
      <c r="VSY11" s="47"/>
      <c r="VSZ11" s="47"/>
      <c r="VTA11" s="47"/>
      <c r="VTB11" s="47"/>
      <c r="VTC11" s="47"/>
      <c r="VTD11" s="47"/>
      <c r="VTE11" s="47"/>
      <c r="VTF11" s="47"/>
      <c r="VTG11" s="47"/>
      <c r="VTH11" s="47"/>
      <c r="VTI11" s="47"/>
      <c r="VTJ11" s="47"/>
      <c r="VTK11" s="47"/>
      <c r="VTL11" s="47"/>
      <c r="VTM11" s="47"/>
      <c r="VTN11" s="47"/>
      <c r="VTO11" s="47"/>
      <c r="VTP11" s="47"/>
      <c r="VTQ11" s="47"/>
      <c r="VTR11" s="47"/>
      <c r="VTS11" s="47"/>
      <c r="VTT11" s="47"/>
      <c r="VTU11" s="47"/>
      <c r="VTV11" s="47"/>
      <c r="VTW11" s="47"/>
      <c r="VTX11" s="47"/>
      <c r="VTY11" s="47"/>
      <c r="VTZ11" s="47"/>
      <c r="VUA11" s="47"/>
      <c r="VUB11" s="47"/>
      <c r="VUC11" s="47"/>
      <c r="VUD11" s="47"/>
      <c r="VUE11" s="47"/>
      <c r="VUF11" s="47"/>
      <c r="VUG11" s="47"/>
      <c r="VUH11" s="47"/>
      <c r="VUI11" s="47"/>
      <c r="VUJ11" s="47"/>
      <c r="VUK11" s="47"/>
      <c r="VUL11" s="47"/>
      <c r="VUM11" s="47"/>
      <c r="VUN11" s="47"/>
      <c r="VUO11" s="47"/>
      <c r="VUP11" s="47"/>
      <c r="VUQ11" s="47"/>
      <c r="VUR11" s="47"/>
      <c r="VUS11" s="47"/>
      <c r="VUT11" s="47"/>
      <c r="VUU11" s="47"/>
      <c r="VUV11" s="47"/>
      <c r="VUW11" s="47"/>
      <c r="VUX11" s="47"/>
      <c r="VUY11" s="47"/>
      <c r="VUZ11" s="47"/>
      <c r="VVA11" s="47"/>
      <c r="VVB11" s="47"/>
      <c r="VVC11" s="47"/>
      <c r="VVD11" s="47"/>
      <c r="VVE11" s="47"/>
      <c r="VVF11" s="47"/>
      <c r="VVG11" s="47"/>
      <c r="VVH11" s="47"/>
      <c r="VVI11" s="47"/>
      <c r="VVJ11" s="47"/>
      <c r="VVK11" s="47"/>
      <c r="VVL11" s="47"/>
      <c r="VVM11" s="47"/>
      <c r="VVN11" s="47"/>
      <c r="VVO11" s="47"/>
      <c r="VVP11" s="47"/>
      <c r="VVQ11" s="47"/>
      <c r="VVR11" s="47"/>
      <c r="VVS11" s="47"/>
      <c r="VVT11" s="47"/>
      <c r="VVU11" s="47"/>
      <c r="VVV11" s="47"/>
      <c r="VVW11" s="47"/>
      <c r="VVX11" s="47"/>
      <c r="VVY11" s="47"/>
      <c r="VVZ11" s="47"/>
      <c r="VWA11" s="47"/>
      <c r="VWB11" s="47"/>
      <c r="VWC11" s="47"/>
      <c r="VWD11" s="47"/>
      <c r="VWE11" s="47"/>
      <c r="VWF11" s="47"/>
      <c r="VWG11" s="47"/>
      <c r="VWH11" s="47"/>
      <c r="VWI11" s="47"/>
      <c r="VWJ11" s="47"/>
      <c r="VWK11" s="47"/>
      <c r="VWL11" s="47"/>
      <c r="VWM11" s="47"/>
      <c r="VWN11" s="47"/>
      <c r="VWO11" s="47"/>
      <c r="VWP11" s="47"/>
      <c r="VWQ11" s="47"/>
      <c r="VWR11" s="47"/>
      <c r="VWS11" s="47"/>
      <c r="VWT11" s="47"/>
      <c r="VWU11" s="47"/>
      <c r="VWV11" s="47"/>
      <c r="VWW11" s="47"/>
      <c r="VWX11" s="47"/>
      <c r="VWY11" s="47"/>
      <c r="VWZ11" s="47"/>
      <c r="VXA11" s="47"/>
      <c r="VXB11" s="47"/>
      <c r="VXC11" s="47"/>
      <c r="VXD11" s="47"/>
      <c r="VXE11" s="47"/>
      <c r="VXF11" s="47"/>
      <c r="VXG11" s="47"/>
      <c r="VXH11" s="47"/>
      <c r="VXI11" s="47"/>
      <c r="VXJ11" s="47"/>
      <c r="VXK11" s="47"/>
      <c r="VXL11" s="47"/>
      <c r="VXM11" s="47"/>
      <c r="VXN11" s="47"/>
      <c r="VXO11" s="47"/>
      <c r="VXP11" s="47"/>
      <c r="VXQ11" s="47"/>
      <c r="VXR11" s="47"/>
      <c r="VXS11" s="47"/>
      <c r="VXT11" s="47"/>
      <c r="VXU11" s="47"/>
      <c r="VXV11" s="47"/>
      <c r="VXW11" s="47"/>
      <c r="VXX11" s="47"/>
      <c r="VXY11" s="47"/>
      <c r="VXZ11" s="47"/>
      <c r="VYA11" s="47"/>
      <c r="VYB11" s="47"/>
      <c r="VYC11" s="47"/>
      <c r="VYD11" s="47"/>
      <c r="VYE11" s="47"/>
      <c r="VYF11" s="47"/>
      <c r="VYG11" s="47"/>
      <c r="VYH11" s="47"/>
      <c r="VYI11" s="47"/>
      <c r="VYJ11" s="47"/>
      <c r="VYK11" s="47"/>
      <c r="VYL11" s="47"/>
      <c r="VYM11" s="47"/>
      <c r="VYN11" s="47"/>
      <c r="VYO11" s="47"/>
      <c r="VYP11" s="47"/>
      <c r="VYQ11" s="47"/>
      <c r="VYR11" s="47"/>
      <c r="VYS11" s="47"/>
      <c r="VYT11" s="47"/>
      <c r="VYU11" s="47"/>
      <c r="VYV11" s="47"/>
      <c r="VYW11" s="47"/>
      <c r="VYX11" s="47"/>
      <c r="VYY11" s="47"/>
      <c r="VYZ11" s="47"/>
      <c r="VZA11" s="47"/>
      <c r="VZB11" s="47"/>
      <c r="VZC11" s="47"/>
      <c r="VZD11" s="47"/>
      <c r="VZE11" s="47"/>
      <c r="VZF11" s="47"/>
      <c r="VZG11" s="47"/>
      <c r="VZH11" s="47"/>
      <c r="VZI11" s="47"/>
      <c r="VZJ11" s="47"/>
      <c r="VZK11" s="47"/>
      <c r="VZL11" s="47"/>
      <c r="VZM11" s="47"/>
      <c r="VZN11" s="47"/>
      <c r="VZO11" s="47"/>
      <c r="VZP11" s="47"/>
      <c r="VZQ11" s="47"/>
      <c r="VZR11" s="47"/>
      <c r="VZS11" s="47"/>
      <c r="VZT11" s="47"/>
      <c r="VZU11" s="47"/>
      <c r="VZV11" s="47"/>
      <c r="VZW11" s="47"/>
      <c r="VZX11" s="47"/>
      <c r="VZY11" s="47"/>
      <c r="VZZ11" s="47"/>
      <c r="WAA11" s="47"/>
      <c r="WAB11" s="47"/>
      <c r="WAC11" s="47"/>
      <c r="WAD11" s="47"/>
      <c r="WAE11" s="47"/>
      <c r="WAF11" s="47"/>
      <c r="WAG11" s="47"/>
      <c r="WAH11" s="47"/>
      <c r="WAI11" s="47"/>
      <c r="WAJ11" s="47"/>
      <c r="WAK11" s="47"/>
      <c r="WAL11" s="47"/>
      <c r="WAM11" s="47"/>
      <c r="WAN11" s="47"/>
      <c r="WAO11" s="47"/>
      <c r="WAP11" s="47"/>
      <c r="WAQ11" s="47"/>
      <c r="WAR11" s="47"/>
      <c r="WAS11" s="47"/>
      <c r="WAT11" s="47"/>
      <c r="WAU11" s="47"/>
      <c r="WAV11" s="47"/>
      <c r="WAW11" s="47"/>
      <c r="WAX11" s="47"/>
      <c r="WAY11" s="47"/>
      <c r="WAZ11" s="47"/>
      <c r="WBA11" s="47"/>
      <c r="WBB11" s="47"/>
      <c r="WBC11" s="47"/>
      <c r="WBD11" s="47"/>
      <c r="WBE11" s="47"/>
      <c r="WBF11" s="47"/>
      <c r="WBG11" s="47"/>
      <c r="WBH11" s="47"/>
      <c r="WBI11" s="47"/>
      <c r="WBJ11" s="47"/>
      <c r="WBK11" s="47"/>
      <c r="WBL11" s="47"/>
      <c r="WBM11" s="47"/>
      <c r="WBN11" s="47"/>
      <c r="WBO11" s="47"/>
      <c r="WBP11" s="47"/>
      <c r="WBQ11" s="47"/>
      <c r="WBR11" s="47"/>
      <c r="WBS11" s="47"/>
      <c r="WBT11" s="47"/>
      <c r="WBU11" s="47"/>
      <c r="WBV11" s="47"/>
      <c r="WBW11" s="47"/>
      <c r="WBX11" s="47"/>
      <c r="WBY11" s="47"/>
      <c r="WBZ11" s="47"/>
      <c r="WCA11" s="47"/>
      <c r="WCB11" s="47"/>
      <c r="WCC11" s="47"/>
      <c r="WCD11" s="47"/>
      <c r="WCE11" s="47"/>
      <c r="WCF11" s="47"/>
      <c r="WCG11" s="47"/>
      <c r="WCH11" s="47"/>
      <c r="WCI11" s="47"/>
      <c r="WCJ11" s="47"/>
      <c r="WCK11" s="47"/>
      <c r="WCL11" s="47"/>
      <c r="WCM11" s="47"/>
      <c r="WCN11" s="47"/>
      <c r="WCO11" s="47"/>
      <c r="WCP11" s="47"/>
      <c r="WCQ11" s="47"/>
      <c r="WCR11" s="47"/>
      <c r="WCS11" s="47"/>
      <c r="WCT11" s="47"/>
      <c r="WCU11" s="47"/>
      <c r="WCV11" s="47"/>
      <c r="WCW11" s="47"/>
      <c r="WCX11" s="47"/>
      <c r="WCY11" s="47"/>
      <c r="WCZ11" s="47"/>
      <c r="WDA11" s="47"/>
      <c r="WDB11" s="47"/>
      <c r="WDC11" s="47"/>
      <c r="WDD11" s="47"/>
      <c r="WDE11" s="47"/>
      <c r="WDF11" s="47"/>
      <c r="WDG11" s="47"/>
      <c r="WDH11" s="47"/>
      <c r="WDI11" s="47"/>
      <c r="WDJ11" s="47"/>
      <c r="WDK11" s="47"/>
      <c r="WDL11" s="47"/>
      <c r="WDM11" s="47"/>
      <c r="WDN11" s="47"/>
      <c r="WDO11" s="47"/>
      <c r="WDP11" s="47"/>
      <c r="WDQ11" s="47"/>
      <c r="WDR11" s="47"/>
      <c r="WDS11" s="47"/>
      <c r="WDT11" s="47"/>
      <c r="WDU11" s="47"/>
      <c r="WDV11" s="47"/>
      <c r="WDW11" s="47"/>
      <c r="WDX11" s="47"/>
      <c r="WDY11" s="47"/>
      <c r="WDZ11" s="47"/>
      <c r="WEA11" s="47"/>
      <c r="WEB11" s="47"/>
      <c r="WEC11" s="47"/>
      <c r="WED11" s="47"/>
      <c r="WEE11" s="47"/>
      <c r="WEF11" s="47"/>
      <c r="WEG11" s="47"/>
      <c r="WEH11" s="47"/>
      <c r="WEI11" s="47"/>
      <c r="WEJ11" s="47"/>
      <c r="WEK11" s="47"/>
      <c r="WEL11" s="47"/>
      <c r="WEM11" s="47"/>
      <c r="WEN11" s="47"/>
      <c r="WEO11" s="47"/>
      <c r="WEP11" s="47"/>
      <c r="WEQ11" s="47"/>
      <c r="WER11" s="47"/>
      <c r="WES11" s="47"/>
      <c r="WET11" s="47"/>
      <c r="WEU11" s="47"/>
      <c r="WEV11" s="47"/>
      <c r="WEW11" s="47"/>
      <c r="WEX11" s="47"/>
      <c r="WEY11" s="47"/>
      <c r="WEZ11" s="47"/>
      <c r="WFA11" s="47"/>
      <c r="WFB11" s="47"/>
      <c r="WFC11" s="47"/>
      <c r="WFD11" s="47"/>
      <c r="WFE11" s="47"/>
      <c r="WFF11" s="47"/>
      <c r="WFG11" s="47"/>
      <c r="WFH11" s="47"/>
      <c r="WFI11" s="47"/>
      <c r="WFJ11" s="47"/>
      <c r="WFK11" s="47"/>
      <c r="WFL11" s="47"/>
      <c r="WFM11" s="47"/>
      <c r="WFN11" s="47"/>
      <c r="WFO11" s="47"/>
      <c r="WFP11" s="47"/>
      <c r="WFQ11" s="47"/>
      <c r="WFR11" s="47"/>
      <c r="WFS11" s="47"/>
      <c r="WFT11" s="47"/>
      <c r="WFU11" s="47"/>
      <c r="WFV11" s="47"/>
      <c r="WFW11" s="47"/>
      <c r="WFX11" s="47"/>
      <c r="WFY11" s="47"/>
      <c r="WFZ11" s="47"/>
      <c r="WGA11" s="47"/>
      <c r="WGB11" s="47"/>
      <c r="WGC11" s="47"/>
      <c r="WGD11" s="47"/>
      <c r="WGE11" s="47"/>
      <c r="WGF11" s="47"/>
      <c r="WGG11" s="47"/>
      <c r="WGH11" s="47"/>
      <c r="WGI11" s="47"/>
      <c r="WGJ11" s="47"/>
      <c r="WGK11" s="47"/>
      <c r="WGL11" s="47"/>
      <c r="WGM11" s="47"/>
      <c r="WGN11" s="47"/>
      <c r="WGO11" s="47"/>
      <c r="WGP11" s="47"/>
      <c r="WGQ11" s="47"/>
      <c r="WGR11" s="47"/>
      <c r="WGS11" s="47"/>
      <c r="WGT11" s="47"/>
      <c r="WGU11" s="47"/>
      <c r="WGV11" s="47"/>
      <c r="WGW11" s="47"/>
      <c r="WGX11" s="47"/>
      <c r="WGY11" s="47"/>
      <c r="WGZ11" s="47"/>
      <c r="WHA11" s="47"/>
      <c r="WHB11" s="47"/>
      <c r="WHC11" s="47"/>
      <c r="WHD11" s="47"/>
      <c r="WHE11" s="47"/>
      <c r="WHF11" s="47"/>
      <c r="WHG11" s="47"/>
      <c r="WHH11" s="47"/>
      <c r="WHI11" s="47"/>
      <c r="WHJ11" s="47"/>
      <c r="WHK11" s="47"/>
      <c r="WHL11" s="47"/>
      <c r="WHM11" s="47"/>
      <c r="WHN11" s="47"/>
      <c r="WHO11" s="47"/>
      <c r="WHP11" s="47"/>
      <c r="WHQ11" s="47"/>
      <c r="WHR11" s="47"/>
      <c r="WHS11" s="47"/>
      <c r="WHT11" s="47"/>
      <c r="WHU11" s="47"/>
      <c r="WHV11" s="47"/>
      <c r="WHW11" s="47"/>
      <c r="WHX11" s="47"/>
      <c r="WHY11" s="47"/>
      <c r="WHZ11" s="47"/>
      <c r="WIA11" s="47"/>
      <c r="WIB11" s="47"/>
      <c r="WIC11" s="47"/>
      <c r="WID11" s="47"/>
      <c r="WIE11" s="47"/>
      <c r="WIF11" s="47"/>
      <c r="WIG11" s="47"/>
      <c r="WIH11" s="47"/>
      <c r="WII11" s="47"/>
      <c r="WIJ11" s="47"/>
      <c r="WIK11" s="47"/>
      <c r="WIL11" s="47"/>
      <c r="WIM11" s="47"/>
      <c r="WIN11" s="47"/>
      <c r="WIO11" s="47"/>
      <c r="WIP11" s="47"/>
      <c r="WIQ11" s="47"/>
      <c r="WIR11" s="47"/>
      <c r="WIS11" s="47"/>
      <c r="WIT11" s="47"/>
      <c r="WIU11" s="47"/>
      <c r="WIV11" s="47"/>
      <c r="WIW11" s="47"/>
      <c r="WIX11" s="47"/>
      <c r="WIY11" s="47"/>
      <c r="WIZ11" s="47"/>
      <c r="WJA11" s="47"/>
      <c r="WJB11" s="47"/>
      <c r="WJC11" s="47"/>
      <c r="WJD11" s="47"/>
      <c r="WJE11" s="47"/>
      <c r="WJF11" s="47"/>
      <c r="WJG11" s="47"/>
      <c r="WJH11" s="47"/>
      <c r="WJI11" s="47"/>
      <c r="WJJ11" s="47"/>
      <c r="WJK11" s="47"/>
      <c r="WJL11" s="47"/>
      <c r="WJM11" s="47"/>
      <c r="WJN11" s="47"/>
      <c r="WJO11" s="47"/>
      <c r="WJP11" s="47"/>
      <c r="WJQ11" s="47"/>
      <c r="WJR11" s="47"/>
      <c r="WJS11" s="47"/>
      <c r="WJT11" s="47"/>
      <c r="WJU11" s="47"/>
      <c r="WJV11" s="47"/>
      <c r="WJW11" s="47"/>
      <c r="WJX11" s="47"/>
      <c r="WJY11" s="47"/>
      <c r="WJZ11" s="47"/>
      <c r="WKA11" s="47"/>
      <c r="WKB11" s="47"/>
      <c r="WKC11" s="47"/>
      <c r="WKD11" s="47"/>
      <c r="WKE11" s="47"/>
      <c r="WKF11" s="47"/>
      <c r="WKG11" s="47"/>
      <c r="WKH11" s="47"/>
      <c r="WKI11" s="47"/>
      <c r="WKJ11" s="47"/>
      <c r="WKK11" s="47"/>
      <c r="WKL11" s="47"/>
      <c r="WKM11" s="47"/>
      <c r="WKN11" s="47"/>
      <c r="WKO11" s="47"/>
      <c r="WKP11" s="47"/>
      <c r="WKQ11" s="47"/>
      <c r="WKR11" s="47"/>
      <c r="WKS11" s="47"/>
      <c r="WKT11" s="47"/>
      <c r="WKU11" s="47"/>
      <c r="WKV11" s="47"/>
      <c r="WKW11" s="47"/>
      <c r="WKX11" s="47"/>
      <c r="WKY11" s="47"/>
      <c r="WKZ11" s="47"/>
      <c r="WLA11" s="47"/>
      <c r="WLB11" s="47"/>
      <c r="WLC11" s="47"/>
      <c r="WLD11" s="47"/>
      <c r="WLE11" s="47"/>
      <c r="WLF11" s="47"/>
      <c r="WLG11" s="47"/>
      <c r="WLH11" s="47"/>
      <c r="WLI11" s="47"/>
      <c r="WLJ11" s="47"/>
      <c r="WLK11" s="47"/>
      <c r="WLL11" s="47"/>
      <c r="WLM11" s="47"/>
      <c r="WLN11" s="47"/>
      <c r="WLO11" s="47"/>
      <c r="WLP11" s="47"/>
      <c r="WLQ11" s="47"/>
      <c r="WLR11" s="47"/>
      <c r="WLS11" s="47"/>
      <c r="WLT11" s="47"/>
      <c r="WLU11" s="47"/>
      <c r="WLV11" s="47"/>
      <c r="WLW11" s="47"/>
      <c r="WLX11" s="47"/>
      <c r="WLY11" s="47"/>
      <c r="WLZ11" s="47"/>
      <c r="WMA11" s="47"/>
      <c r="WMB11" s="47"/>
      <c r="WMC11" s="47"/>
      <c r="WMD11" s="47"/>
      <c r="WME11" s="47"/>
      <c r="WMF11" s="47"/>
      <c r="WMG11" s="47"/>
      <c r="WMH11" s="47"/>
      <c r="WMI11" s="47"/>
      <c r="WMJ11" s="47"/>
      <c r="WMK11" s="47"/>
      <c r="WML11" s="47"/>
      <c r="WMM11" s="47"/>
      <c r="WMN11" s="47"/>
      <c r="WMO11" s="47"/>
      <c r="WMP11" s="47"/>
      <c r="WMQ11" s="47"/>
      <c r="WMR11" s="47"/>
      <c r="WMS11" s="47"/>
      <c r="WMT11" s="47"/>
      <c r="WMU11" s="47"/>
      <c r="WMV11" s="47"/>
      <c r="WMW11" s="47"/>
      <c r="WMX11" s="47"/>
      <c r="WMY11" s="47"/>
      <c r="WMZ11" s="47"/>
      <c r="WNA11" s="47"/>
      <c r="WNB11" s="47"/>
      <c r="WNC11" s="47"/>
      <c r="WND11" s="47"/>
      <c r="WNE11" s="47"/>
      <c r="WNF11" s="47"/>
      <c r="WNG11" s="47"/>
      <c r="WNH11" s="47"/>
      <c r="WNI11" s="47"/>
      <c r="WNJ11" s="47"/>
      <c r="WNK11" s="47"/>
      <c r="WNL11" s="47"/>
      <c r="WNM11" s="47"/>
      <c r="WNN11" s="47"/>
      <c r="WNO11" s="47"/>
      <c r="WNP11" s="47"/>
      <c r="WNQ11" s="47"/>
      <c r="WNR11" s="47"/>
      <c r="WNS11" s="47"/>
      <c r="WNT11" s="47"/>
      <c r="WNU11" s="47"/>
      <c r="WNV11" s="47"/>
      <c r="WNW11" s="47"/>
      <c r="WNX11" s="47"/>
      <c r="WNY11" s="47"/>
      <c r="WNZ11" s="47"/>
      <c r="WOA11" s="47"/>
      <c r="WOB11" s="47"/>
      <c r="WOC11" s="47"/>
      <c r="WOD11" s="47"/>
      <c r="WOE11" s="47"/>
      <c r="WOF11" s="47"/>
      <c r="WOG11" s="47"/>
      <c r="WOH11" s="47"/>
      <c r="WOI11" s="47"/>
      <c r="WOJ11" s="47"/>
      <c r="WOK11" s="47"/>
      <c r="WOL11" s="47"/>
      <c r="WOM11" s="47"/>
      <c r="WON11" s="47"/>
      <c r="WOO11" s="47"/>
      <c r="WOP11" s="47"/>
      <c r="WOQ11" s="47"/>
      <c r="WOR11" s="47"/>
      <c r="WOS11" s="47"/>
      <c r="WOT11" s="47"/>
      <c r="WOU11" s="47"/>
      <c r="WOV11" s="47"/>
      <c r="WOW11" s="47"/>
      <c r="WOX11" s="47"/>
      <c r="WOY11" s="47"/>
      <c r="WOZ11" s="47"/>
      <c r="WPA11" s="47"/>
      <c r="WPB11" s="47"/>
      <c r="WPC11" s="47"/>
      <c r="WPD11" s="47"/>
      <c r="WPE11" s="47"/>
      <c r="WPF11" s="47"/>
      <c r="WPG11" s="47"/>
      <c r="WPH11" s="47"/>
      <c r="WPI11" s="47"/>
      <c r="WPJ11" s="47"/>
      <c r="WPK11" s="47"/>
      <c r="WPL11" s="47"/>
      <c r="WPM11" s="47"/>
      <c r="WPN11" s="47"/>
      <c r="WPO11" s="47"/>
      <c r="WPP11" s="47"/>
      <c r="WPQ11" s="47"/>
      <c r="WPR11" s="47"/>
      <c r="WPS11" s="47"/>
      <c r="WPT11" s="47"/>
      <c r="WPU11" s="47"/>
      <c r="WPV11" s="47"/>
      <c r="WPW11" s="47"/>
      <c r="WPX11" s="47"/>
      <c r="WPY11" s="47"/>
      <c r="WPZ11" s="47"/>
      <c r="WQA11" s="47"/>
      <c r="WQB11" s="47"/>
      <c r="WQC11" s="47"/>
      <c r="WQD11" s="47"/>
      <c r="WQE11" s="47"/>
      <c r="WQF11" s="47"/>
      <c r="WQG11" s="47"/>
      <c r="WQH11" s="47"/>
      <c r="WQI11" s="47"/>
      <c r="WQJ11" s="47"/>
      <c r="WQK11" s="47"/>
      <c r="WQL11" s="47"/>
      <c r="WQM11" s="47"/>
      <c r="WQN11" s="47"/>
      <c r="WQO11" s="47"/>
      <c r="WQP11" s="47"/>
      <c r="WQQ11" s="47"/>
      <c r="WQR11" s="47"/>
      <c r="WQS11" s="47"/>
      <c r="WQT11" s="47"/>
      <c r="WQU11" s="47"/>
      <c r="WQV11" s="47"/>
      <c r="WQW11" s="47"/>
      <c r="WQX11" s="47"/>
      <c r="WQY11" s="47"/>
      <c r="WQZ11" s="47"/>
      <c r="WRA11" s="47"/>
      <c r="WRB11" s="47"/>
      <c r="WRC11" s="47"/>
      <c r="WRD11" s="47"/>
      <c r="WRE11" s="47"/>
      <c r="WRF11" s="47"/>
      <c r="WRG11" s="47"/>
      <c r="WRH11" s="47"/>
      <c r="WRI11" s="47"/>
      <c r="WRJ11" s="47"/>
      <c r="WRK11" s="47"/>
      <c r="WRL11" s="47"/>
      <c r="WRM11" s="47"/>
      <c r="WRN11" s="47"/>
      <c r="WRO11" s="47"/>
      <c r="WRP11" s="47"/>
      <c r="WRQ11" s="47"/>
      <c r="WRR11" s="47"/>
      <c r="WRS11" s="47"/>
      <c r="WRT11" s="47"/>
      <c r="WRU11" s="47"/>
      <c r="WRV11" s="47"/>
      <c r="WRW11" s="47"/>
      <c r="WRX11" s="47"/>
      <c r="WRY11" s="47"/>
      <c r="WRZ11" s="47"/>
      <c r="WSA11" s="47"/>
      <c r="WSB11" s="47"/>
      <c r="WSC11" s="47"/>
      <c r="WSD11" s="47"/>
      <c r="WSE11" s="47"/>
      <c r="WSF11" s="47"/>
      <c r="WSG11" s="47"/>
      <c r="WSH11" s="47"/>
      <c r="WSI11" s="47"/>
      <c r="WSJ11" s="47"/>
      <c r="WSK11" s="47"/>
      <c r="WSL11" s="47"/>
      <c r="WSM11" s="47"/>
      <c r="WSN11" s="47"/>
      <c r="WSO11" s="47"/>
      <c r="WSP11" s="47"/>
      <c r="WSQ11" s="47"/>
      <c r="WSR11" s="47"/>
      <c r="WSS11" s="47"/>
      <c r="WST11" s="47"/>
      <c r="WSU11" s="47"/>
      <c r="WSV11" s="47"/>
      <c r="WSW11" s="47"/>
      <c r="WSX11" s="47"/>
      <c r="WSY11" s="47"/>
      <c r="WSZ11" s="47"/>
      <c r="WTA11" s="47"/>
      <c r="WTB11" s="47"/>
      <c r="WTC11" s="47"/>
      <c r="WTD11" s="47"/>
      <c r="WTE11" s="47"/>
      <c r="WTF11" s="47"/>
      <c r="WTG11" s="47"/>
      <c r="WTH11" s="47"/>
      <c r="WTI11" s="47"/>
      <c r="WTJ11" s="47"/>
      <c r="WTK11" s="47"/>
      <c r="WTL11" s="47"/>
      <c r="WTM11" s="47"/>
      <c r="WTN11" s="47"/>
      <c r="WTO11" s="47"/>
      <c r="WTP11" s="47"/>
      <c r="WTQ11" s="47"/>
      <c r="WTR11" s="47"/>
      <c r="WTS11" s="47"/>
      <c r="WTT11" s="47"/>
      <c r="WTU11" s="47"/>
      <c r="WTV11" s="47"/>
      <c r="WTW11" s="47"/>
      <c r="WTX11" s="47"/>
      <c r="WTY11" s="47"/>
      <c r="WTZ11" s="47"/>
      <c r="WUA11" s="47"/>
      <c r="WUB11" s="47"/>
      <c r="WUC11" s="47"/>
      <c r="WUD11" s="47"/>
      <c r="WUE11" s="47"/>
      <c r="WUF11" s="47"/>
      <c r="WUG11" s="47"/>
      <c r="WUH11" s="47"/>
      <c r="WUI11" s="47"/>
      <c r="WUJ11" s="47"/>
      <c r="WUK11" s="47"/>
      <c r="WUL11" s="47"/>
      <c r="WUM11" s="47"/>
      <c r="WUN11" s="47"/>
      <c r="WUO11" s="47"/>
      <c r="WUP11" s="47"/>
      <c r="WUQ11" s="47"/>
      <c r="WUR11" s="47"/>
      <c r="WUS11" s="47"/>
      <c r="WUT11" s="47"/>
      <c r="WUU11" s="47"/>
      <c r="WUV11" s="47"/>
      <c r="WUW11" s="47"/>
      <c r="WUX11" s="47"/>
      <c r="WUY11" s="47"/>
      <c r="WUZ11" s="47"/>
      <c r="WVA11" s="47"/>
      <c r="WVB11" s="47"/>
      <c r="WVC11" s="47"/>
      <c r="WVD11" s="47"/>
      <c r="WVE11" s="47"/>
      <c r="WVF11" s="47"/>
      <c r="WVG11" s="47"/>
      <c r="WVH11" s="47"/>
      <c r="WVI11" s="47"/>
      <c r="WVJ11" s="47"/>
      <c r="WVK11" s="47"/>
      <c r="WVL11" s="47"/>
      <c r="WVM11" s="47"/>
      <c r="WVN11" s="47"/>
      <c r="WVO11" s="47"/>
      <c r="WVP11" s="47"/>
      <c r="WVQ11" s="47"/>
      <c r="WVR11" s="47"/>
      <c r="WVS11" s="47"/>
      <c r="WVT11" s="47"/>
      <c r="WVU11" s="47"/>
      <c r="WVV11" s="47"/>
      <c r="WVW11" s="47"/>
      <c r="WVX11" s="47"/>
      <c r="WVY11" s="47"/>
      <c r="WVZ11" s="47"/>
      <c r="WWA11" s="47"/>
      <c r="WWB11" s="47"/>
      <c r="WWC11" s="47"/>
      <c r="WWD11" s="47"/>
      <c r="WWE11" s="47"/>
      <c r="WWF11" s="47"/>
      <c r="WWG11" s="47"/>
      <c r="WWH11" s="47"/>
      <c r="WWI11" s="47"/>
      <c r="WWJ11" s="47"/>
      <c r="WWK11" s="47"/>
      <c r="WWL11" s="47"/>
      <c r="WWM11" s="47"/>
      <c r="WWN11" s="47"/>
      <c r="WWO11" s="47"/>
      <c r="WWP11" s="47"/>
      <c r="WWQ11" s="47"/>
      <c r="WWR11" s="47"/>
      <c r="WWS11" s="47"/>
      <c r="WWT11" s="47"/>
      <c r="WWU11" s="47"/>
      <c r="WWV11" s="47"/>
      <c r="WWW11" s="47"/>
      <c r="WWX11" s="47"/>
      <c r="WWY11" s="47"/>
      <c r="WWZ11" s="47"/>
      <c r="WXA11" s="47"/>
      <c r="WXB11" s="47"/>
      <c r="WXC11" s="47"/>
      <c r="WXD11" s="47"/>
      <c r="WXE11" s="47"/>
      <c r="WXF11" s="47"/>
      <c r="WXG11" s="47"/>
      <c r="WXH11" s="47"/>
      <c r="WXI11" s="47"/>
      <c r="WXJ11" s="47"/>
      <c r="WXK11" s="47"/>
      <c r="WXL11" s="47"/>
      <c r="WXM11" s="47"/>
      <c r="WXN11" s="47"/>
      <c r="WXO11" s="47"/>
      <c r="WXP11" s="47"/>
      <c r="WXQ11" s="47"/>
      <c r="WXR11" s="47"/>
      <c r="WXS11" s="47"/>
      <c r="WXT11" s="47"/>
      <c r="WXU11" s="47"/>
      <c r="WXV11" s="47"/>
      <c r="WXW11" s="47"/>
      <c r="WXX11" s="47"/>
      <c r="WXY11" s="47"/>
      <c r="WXZ11" s="47"/>
      <c r="WYA11" s="47"/>
      <c r="WYB11" s="47"/>
      <c r="WYC11" s="47"/>
      <c r="WYD11" s="47"/>
      <c r="WYE11" s="47"/>
      <c r="WYF11" s="47"/>
      <c r="WYG11" s="47"/>
      <c r="WYH11" s="47"/>
      <c r="WYI11" s="47"/>
      <c r="WYJ11" s="47"/>
      <c r="WYK11" s="47"/>
      <c r="WYL11" s="47"/>
      <c r="WYM11" s="47"/>
      <c r="WYN11" s="47"/>
      <c r="WYO11" s="47"/>
      <c r="WYP11" s="47"/>
      <c r="WYQ11" s="47"/>
      <c r="WYR11" s="47"/>
      <c r="WYS11" s="47"/>
      <c r="WYT11" s="47"/>
      <c r="WYU11" s="47"/>
      <c r="WYV11" s="47"/>
      <c r="WYW11" s="47"/>
      <c r="WYX11" s="47"/>
      <c r="WYY11" s="47"/>
      <c r="WYZ11" s="47"/>
      <c r="WZA11" s="47"/>
      <c r="WZB11" s="47"/>
      <c r="WZC11" s="47"/>
      <c r="WZD11" s="47"/>
      <c r="WZE11" s="47"/>
      <c r="WZF11" s="47"/>
      <c r="WZG11" s="47"/>
      <c r="WZH11" s="47"/>
      <c r="WZI11" s="47"/>
      <c r="WZJ11" s="47"/>
      <c r="WZK11" s="47"/>
      <c r="WZL11" s="47"/>
      <c r="WZM11" s="47"/>
      <c r="WZN11" s="47"/>
      <c r="WZO11" s="47"/>
      <c r="WZP11" s="47"/>
      <c r="WZQ11" s="47"/>
      <c r="WZR11" s="47"/>
      <c r="WZS11" s="47"/>
      <c r="WZT11" s="47"/>
      <c r="WZU11" s="47"/>
      <c r="WZV11" s="47"/>
      <c r="WZW11" s="47"/>
      <c r="WZX11" s="47"/>
      <c r="WZY11" s="47"/>
      <c r="WZZ11" s="47"/>
      <c r="XAA11" s="47"/>
      <c r="XAB11" s="47"/>
      <c r="XAC11" s="47"/>
      <c r="XAD11" s="47"/>
      <c r="XAE11" s="47"/>
      <c r="XAF11" s="47"/>
      <c r="XAG11" s="47"/>
      <c r="XAH11" s="47"/>
      <c r="XAI11" s="47"/>
      <c r="XAJ11" s="47"/>
      <c r="XAK11" s="47"/>
      <c r="XAL11" s="47"/>
      <c r="XAM11" s="47"/>
      <c r="XAN11" s="47"/>
      <c r="XAO11" s="47"/>
      <c r="XAP11" s="47"/>
      <c r="XAQ11" s="47"/>
      <c r="XAR11" s="47"/>
      <c r="XAS11" s="47"/>
      <c r="XAT11" s="47"/>
      <c r="XAU11" s="47"/>
      <c r="XAV11" s="47"/>
      <c r="XAW11" s="47"/>
      <c r="XAX11" s="47"/>
      <c r="XAY11" s="47"/>
      <c r="XAZ11" s="47"/>
      <c r="XBA11" s="47"/>
      <c r="XBB11" s="47"/>
      <c r="XBC11" s="47"/>
      <c r="XBD11" s="47"/>
      <c r="XBE11" s="47"/>
      <c r="XBF11" s="47"/>
      <c r="XBG11" s="47"/>
      <c r="XBH11" s="47"/>
      <c r="XBI11" s="47"/>
      <c r="XBJ11" s="47"/>
      <c r="XBK11" s="47"/>
      <c r="XBL11" s="47"/>
      <c r="XBM11" s="47"/>
      <c r="XBN11" s="47"/>
      <c r="XBO11" s="47"/>
      <c r="XBP11" s="47"/>
      <c r="XBQ11" s="47"/>
      <c r="XBR11" s="47"/>
      <c r="XBS11" s="47"/>
      <c r="XBT11" s="47"/>
      <c r="XBU11" s="47"/>
      <c r="XBV11" s="47"/>
      <c r="XBW11" s="47"/>
      <c r="XBX11" s="47"/>
      <c r="XBY11" s="47"/>
      <c r="XBZ11" s="47"/>
      <c r="XCA11" s="47"/>
      <c r="XCB11" s="47"/>
      <c r="XCC11" s="47"/>
      <c r="XCD11" s="47"/>
      <c r="XCE11" s="47"/>
      <c r="XCF11" s="47"/>
      <c r="XCG11" s="47"/>
      <c r="XCH11" s="47"/>
      <c r="XCI11" s="47"/>
      <c r="XCJ11" s="47"/>
      <c r="XCK11" s="47"/>
      <c r="XCL11" s="47"/>
      <c r="XCM11" s="47"/>
      <c r="XCN11" s="47"/>
      <c r="XCO11" s="47"/>
      <c r="XCP11" s="47"/>
      <c r="XCQ11" s="47"/>
      <c r="XCR11" s="47"/>
      <c r="XCS11" s="47"/>
      <c r="XCT11" s="47"/>
      <c r="XCU11" s="47"/>
      <c r="XCV11" s="47"/>
      <c r="XCW11" s="47"/>
      <c r="XCX11" s="47"/>
      <c r="XCY11" s="47"/>
      <c r="XCZ11" s="47"/>
      <c r="XDA11" s="47"/>
      <c r="XDB11" s="47"/>
      <c r="XDC11" s="47"/>
      <c r="XDD11" s="47"/>
      <c r="XDE11" s="47"/>
      <c r="XDF11" s="47"/>
      <c r="XDG11" s="47"/>
      <c r="XDH11" s="47"/>
      <c r="XDI11" s="47"/>
      <c r="XDJ11" s="47"/>
      <c r="XDK11" s="47"/>
      <c r="XDL11" s="47"/>
      <c r="XDM11" s="47"/>
      <c r="XDN11" s="47"/>
      <c r="XDO11" s="47"/>
      <c r="XDP11" s="47"/>
      <c r="XDQ11" s="47"/>
      <c r="XDR11" s="47"/>
      <c r="XDS11" s="47"/>
      <c r="XDT11" s="47"/>
      <c r="XDU11" s="47"/>
      <c r="XDV11" s="47"/>
      <c r="XDW11" s="47"/>
      <c r="XDX11" s="47"/>
      <c r="XDY11" s="47"/>
      <c r="XDZ11" s="47"/>
      <c r="XEA11" s="47"/>
      <c r="XEB11" s="47"/>
      <c r="XEC11" s="47"/>
      <c r="XED11" s="47"/>
      <c r="XEE11" s="47"/>
      <c r="XEF11" s="47"/>
      <c r="XEG11" s="47"/>
      <c r="XEH11" s="47"/>
      <c r="XEI11" s="47"/>
      <c r="XEJ11" s="47"/>
      <c r="XEK11" s="47"/>
      <c r="XEL11" s="47"/>
      <c r="XEM11" s="47"/>
      <c r="XEN11" s="47"/>
      <c r="XEO11" s="47"/>
      <c r="XEP11" s="47"/>
      <c r="XEQ11" s="47"/>
      <c r="XER11" s="47"/>
      <c r="XES11" s="47"/>
      <c r="XET11" s="47"/>
      <c r="XEU11" s="47"/>
      <c r="XEV11" s="47"/>
      <c r="XEW11" s="47"/>
      <c r="XEX11" s="47"/>
      <c r="XEY11" s="47"/>
      <c r="XEZ11" s="47"/>
    </row>
    <row r="12" ht="24.95" customHeight="1" spans="1:14">
      <c r="A12" s="32" t="s">
        <v>143</v>
      </c>
      <c r="B12" s="27">
        <v>7902</v>
      </c>
      <c r="C12" s="27">
        <v>5280</v>
      </c>
      <c r="D12" s="28">
        <v>3905</v>
      </c>
      <c r="E12" s="27">
        <f t="shared" si="0"/>
        <v>1375</v>
      </c>
      <c r="F12" s="27">
        <f t="shared" si="1"/>
        <v>35.2</v>
      </c>
      <c r="G12" s="29">
        <f t="shared" si="2"/>
        <v>0.668185269552012</v>
      </c>
      <c r="H12" s="30">
        <v>755</v>
      </c>
      <c r="I12" s="46">
        <f t="shared" si="3"/>
        <v>4525</v>
      </c>
      <c r="J12" s="47"/>
      <c r="K12" s="27">
        <v>4529</v>
      </c>
      <c r="L12" s="48">
        <f t="shared" si="4"/>
        <v>751</v>
      </c>
      <c r="M12" s="14">
        <v>3905</v>
      </c>
      <c r="N12" s="48">
        <f t="shared" si="5"/>
        <v>0</v>
      </c>
    </row>
    <row r="13" ht="24.95" customHeight="1" spans="1:14">
      <c r="A13" s="26" t="s">
        <v>133</v>
      </c>
      <c r="B13" s="27">
        <v>3000</v>
      </c>
      <c r="C13" s="27">
        <v>2023</v>
      </c>
      <c r="D13" s="28">
        <v>1596</v>
      </c>
      <c r="E13" s="27">
        <f t="shared" si="0"/>
        <v>427</v>
      </c>
      <c r="F13" s="27">
        <f t="shared" si="1"/>
        <v>26.8</v>
      </c>
      <c r="G13" s="29">
        <f t="shared" si="2"/>
        <v>0.674333333333333</v>
      </c>
      <c r="H13" s="30">
        <v>1200</v>
      </c>
      <c r="I13" s="46">
        <f t="shared" si="3"/>
        <v>823</v>
      </c>
      <c r="J13" s="47"/>
      <c r="K13" s="27">
        <v>1784</v>
      </c>
      <c r="L13" s="48">
        <f t="shared" si="4"/>
        <v>239</v>
      </c>
      <c r="M13" s="14">
        <v>1593</v>
      </c>
      <c r="N13" s="48">
        <f t="shared" si="5"/>
        <v>3</v>
      </c>
    </row>
    <row r="14" ht="24.95" customHeight="1" spans="1:14">
      <c r="A14" s="26" t="s">
        <v>146</v>
      </c>
      <c r="B14" s="27">
        <v>4860</v>
      </c>
      <c r="C14" s="27">
        <v>3329</v>
      </c>
      <c r="D14" s="28">
        <v>2508</v>
      </c>
      <c r="E14" s="27">
        <f t="shared" si="0"/>
        <v>821</v>
      </c>
      <c r="F14" s="27">
        <f t="shared" si="1"/>
        <v>32.7</v>
      </c>
      <c r="G14" s="29">
        <f t="shared" si="2"/>
        <v>0.684979423868313</v>
      </c>
      <c r="H14" s="30">
        <v>3267</v>
      </c>
      <c r="I14" s="46">
        <f t="shared" si="3"/>
        <v>62</v>
      </c>
      <c r="J14" s="47"/>
      <c r="K14" s="27">
        <v>2902</v>
      </c>
      <c r="L14" s="48">
        <f t="shared" si="4"/>
        <v>427</v>
      </c>
      <c r="M14" s="14">
        <v>2509</v>
      </c>
      <c r="N14" s="48">
        <f t="shared" si="5"/>
        <v>-1</v>
      </c>
    </row>
    <row r="15" ht="24.95" customHeight="1" spans="1:14">
      <c r="A15" s="26" t="s">
        <v>125</v>
      </c>
      <c r="B15" s="27">
        <v>3627</v>
      </c>
      <c r="C15" s="27">
        <v>2503</v>
      </c>
      <c r="D15" s="28">
        <v>2005</v>
      </c>
      <c r="E15" s="27">
        <f t="shared" si="0"/>
        <v>498</v>
      </c>
      <c r="F15" s="27">
        <f t="shared" si="1"/>
        <v>24.8</v>
      </c>
      <c r="G15" s="29">
        <f t="shared" si="2"/>
        <v>0.690102012682658</v>
      </c>
      <c r="H15" s="30"/>
      <c r="I15" s="46">
        <f t="shared" si="3"/>
        <v>2503</v>
      </c>
      <c r="J15" s="47"/>
      <c r="K15" s="27">
        <v>2109</v>
      </c>
      <c r="L15" s="48">
        <f t="shared" si="4"/>
        <v>394</v>
      </c>
      <c r="M15" s="47"/>
      <c r="N15" s="48"/>
    </row>
    <row r="16" ht="24.95" customHeight="1" spans="1:14">
      <c r="A16" s="26" t="s">
        <v>134</v>
      </c>
      <c r="B16" s="27">
        <v>2760</v>
      </c>
      <c r="C16" s="27">
        <v>1944</v>
      </c>
      <c r="D16" s="28">
        <v>1318</v>
      </c>
      <c r="E16" s="27">
        <f t="shared" si="0"/>
        <v>626</v>
      </c>
      <c r="F16" s="27">
        <f t="shared" si="1"/>
        <v>47.5</v>
      </c>
      <c r="G16" s="29">
        <f t="shared" si="2"/>
        <v>0.704347826086957</v>
      </c>
      <c r="H16" s="30">
        <v>1903</v>
      </c>
      <c r="I16" s="46">
        <f t="shared" si="3"/>
        <v>41</v>
      </c>
      <c r="J16" s="47"/>
      <c r="K16" s="27">
        <v>1711</v>
      </c>
      <c r="L16" s="48">
        <f t="shared" si="4"/>
        <v>233</v>
      </c>
      <c r="M16" s="14">
        <v>1317</v>
      </c>
      <c r="N16" s="48">
        <f>D16-M16</f>
        <v>1</v>
      </c>
    </row>
    <row r="17" ht="24.95" customHeight="1" spans="1:16380">
      <c r="A17" s="33" t="s">
        <v>149</v>
      </c>
      <c r="B17" s="34">
        <v>35000</v>
      </c>
      <c r="C17" s="28">
        <v>26068</v>
      </c>
      <c r="D17" s="28">
        <v>27680</v>
      </c>
      <c r="E17" s="27">
        <f t="shared" si="0"/>
        <v>-1612</v>
      </c>
      <c r="F17" s="27">
        <f t="shared" si="1"/>
        <v>-5.8</v>
      </c>
      <c r="G17" s="29">
        <f t="shared" si="2"/>
        <v>0.7448</v>
      </c>
      <c r="H17" s="35"/>
      <c r="I17" s="49"/>
      <c r="J17" s="50"/>
      <c r="K17" s="28">
        <v>21630</v>
      </c>
      <c r="L17" s="48">
        <f t="shared" si="4"/>
        <v>4438</v>
      </c>
      <c r="M17" s="51"/>
      <c r="N17" s="5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c r="XEV17" s="4"/>
      <c r="XEW17" s="4"/>
      <c r="XEX17" s="4"/>
      <c r="XEY17" s="4"/>
      <c r="XEZ17" s="4"/>
    </row>
    <row r="18" ht="24.95" customHeight="1" spans="1:14">
      <c r="A18" s="26" t="s">
        <v>132</v>
      </c>
      <c r="B18" s="27">
        <v>8309</v>
      </c>
      <c r="C18" s="27">
        <v>6272</v>
      </c>
      <c r="D18" s="28">
        <v>6691</v>
      </c>
      <c r="E18" s="27">
        <f t="shared" si="0"/>
        <v>-419</v>
      </c>
      <c r="F18" s="27">
        <f t="shared" si="1"/>
        <v>-6.3</v>
      </c>
      <c r="G18" s="29">
        <f t="shared" si="2"/>
        <v>0.754844144903117</v>
      </c>
      <c r="H18" s="30">
        <v>6270</v>
      </c>
      <c r="I18" s="46">
        <f t="shared" ref="I18:I33" si="6">C18-H18</f>
        <v>2</v>
      </c>
      <c r="J18" s="47"/>
      <c r="K18" s="27">
        <v>5521</v>
      </c>
      <c r="L18" s="48">
        <f t="shared" si="4"/>
        <v>751</v>
      </c>
      <c r="M18" s="14">
        <v>6692</v>
      </c>
      <c r="N18" s="48">
        <f>D18-M18</f>
        <v>-1</v>
      </c>
    </row>
    <row r="19" ht="24.95" customHeight="1" spans="1:14">
      <c r="A19" s="26" t="s">
        <v>145</v>
      </c>
      <c r="B19" s="27">
        <v>1656</v>
      </c>
      <c r="C19" s="27">
        <v>1312</v>
      </c>
      <c r="D19" s="28">
        <v>979</v>
      </c>
      <c r="E19" s="27">
        <f t="shared" si="0"/>
        <v>333</v>
      </c>
      <c r="F19" s="27">
        <f t="shared" si="1"/>
        <v>34</v>
      </c>
      <c r="G19" s="29">
        <f t="shared" si="2"/>
        <v>0.792270531400966</v>
      </c>
      <c r="H19" s="30">
        <v>661</v>
      </c>
      <c r="I19" s="46">
        <f t="shared" si="6"/>
        <v>651</v>
      </c>
      <c r="J19" s="47"/>
      <c r="K19" s="27">
        <v>1119</v>
      </c>
      <c r="L19" s="48">
        <f t="shared" si="4"/>
        <v>193</v>
      </c>
      <c r="M19" s="14">
        <v>979</v>
      </c>
      <c r="N19" s="48">
        <f>D19-M19</f>
        <v>0</v>
      </c>
    </row>
    <row r="20" ht="24.95" customHeight="1" spans="1:14">
      <c r="A20" s="36" t="s">
        <v>122</v>
      </c>
      <c r="B20" s="27">
        <f>SUM(B21:B47)</f>
        <v>40374</v>
      </c>
      <c r="C20" s="27">
        <f>SUM(C21:C47)</f>
        <v>80289</v>
      </c>
      <c r="D20" s="28">
        <f>SUM(D21:D47)</f>
        <v>49319</v>
      </c>
      <c r="E20" s="27">
        <f t="shared" si="0"/>
        <v>30970</v>
      </c>
      <c r="F20" s="27">
        <f t="shared" si="1"/>
        <v>62.8</v>
      </c>
      <c r="G20" s="29">
        <f t="shared" si="2"/>
        <v>1.98863129736959</v>
      </c>
      <c r="H20" s="30">
        <f>SUM(H21:H47)</f>
        <v>46297</v>
      </c>
      <c r="I20" s="46">
        <f t="shared" si="6"/>
        <v>33992</v>
      </c>
      <c r="J20" s="47"/>
      <c r="K20" s="27">
        <f>SUM(K21:K47)</f>
        <v>68681</v>
      </c>
      <c r="L20" s="48"/>
      <c r="M20" s="14"/>
      <c r="N20" s="48"/>
    </row>
    <row r="21" ht="24.95" customHeight="1" spans="1:14">
      <c r="A21" s="26" t="s">
        <v>142</v>
      </c>
      <c r="B21" s="27">
        <v>3520</v>
      </c>
      <c r="C21" s="27">
        <v>3147</v>
      </c>
      <c r="D21" s="28">
        <v>2047</v>
      </c>
      <c r="E21" s="27">
        <f t="shared" si="0"/>
        <v>1100</v>
      </c>
      <c r="F21" s="27">
        <f t="shared" si="1"/>
        <v>53.7</v>
      </c>
      <c r="G21" s="29">
        <f t="shared" si="2"/>
        <v>0.894034090909091</v>
      </c>
      <c r="H21" s="30">
        <v>3134</v>
      </c>
      <c r="I21" s="46">
        <f t="shared" si="6"/>
        <v>13</v>
      </c>
      <c r="J21" s="47"/>
      <c r="K21" s="27">
        <v>2789</v>
      </c>
      <c r="L21" s="48">
        <f t="shared" ref="L21:L33" si="7">C21-K21</f>
        <v>358</v>
      </c>
      <c r="M21" s="14">
        <v>3147</v>
      </c>
      <c r="N21" s="48">
        <f>D21-M21</f>
        <v>-1100</v>
      </c>
    </row>
    <row r="22" ht="24.95" customHeight="1" spans="1:14">
      <c r="A22" s="26" t="s">
        <v>141</v>
      </c>
      <c r="B22" s="27">
        <v>2119</v>
      </c>
      <c r="C22" s="27">
        <v>2126</v>
      </c>
      <c r="D22" s="28">
        <v>779</v>
      </c>
      <c r="E22" s="27">
        <f t="shared" si="0"/>
        <v>1347</v>
      </c>
      <c r="F22" s="27">
        <f t="shared" si="1"/>
        <v>172.9</v>
      </c>
      <c r="G22" s="29">
        <f t="shared" si="2"/>
        <v>1.00330344502124</v>
      </c>
      <c r="H22" s="30">
        <v>2110</v>
      </c>
      <c r="I22" s="46">
        <f t="shared" si="6"/>
        <v>16</v>
      </c>
      <c r="J22" s="47"/>
      <c r="K22" s="27">
        <v>1820</v>
      </c>
      <c r="L22" s="48">
        <f t="shared" si="7"/>
        <v>306</v>
      </c>
      <c r="M22" s="14">
        <v>780</v>
      </c>
      <c r="N22" s="48">
        <f>D22-M22</f>
        <v>-1</v>
      </c>
    </row>
    <row r="23" ht="24.95" customHeight="1" spans="1:14">
      <c r="A23" s="26" t="s">
        <v>148</v>
      </c>
      <c r="B23" s="27">
        <v>9000</v>
      </c>
      <c r="C23" s="27">
        <v>9588</v>
      </c>
      <c r="D23" s="28">
        <v>3821</v>
      </c>
      <c r="E23" s="27">
        <f t="shared" si="0"/>
        <v>5767</v>
      </c>
      <c r="F23" s="27">
        <f t="shared" si="1"/>
        <v>150.9</v>
      </c>
      <c r="G23" s="29">
        <f t="shared" si="2"/>
        <v>1.06533333333333</v>
      </c>
      <c r="H23" s="30">
        <v>9488</v>
      </c>
      <c r="I23" s="46">
        <f t="shared" si="6"/>
        <v>100</v>
      </c>
      <c r="J23" s="47"/>
      <c r="K23" s="27">
        <v>8515</v>
      </c>
      <c r="L23" s="48">
        <f t="shared" si="7"/>
        <v>1073</v>
      </c>
      <c r="M23" s="14">
        <v>3821</v>
      </c>
      <c r="N23" s="48">
        <f>D23-M23</f>
        <v>0</v>
      </c>
    </row>
    <row r="24" ht="24.95" customHeight="1" spans="1:14">
      <c r="A24" s="26" t="s">
        <v>147</v>
      </c>
      <c r="B24" s="27">
        <v>4357</v>
      </c>
      <c r="C24" s="27">
        <v>4665</v>
      </c>
      <c r="D24" s="28">
        <v>2442</v>
      </c>
      <c r="E24" s="27">
        <f t="shared" si="0"/>
        <v>2223</v>
      </c>
      <c r="F24" s="27">
        <f t="shared" si="1"/>
        <v>91</v>
      </c>
      <c r="G24" s="29">
        <f t="shared" si="2"/>
        <v>1.0706908423227</v>
      </c>
      <c r="H24" s="30">
        <v>4662</v>
      </c>
      <c r="I24" s="46">
        <f t="shared" si="6"/>
        <v>3</v>
      </c>
      <c r="J24" s="47"/>
      <c r="K24" s="27">
        <v>4172</v>
      </c>
      <c r="L24" s="48">
        <f t="shared" si="7"/>
        <v>493</v>
      </c>
      <c r="M24" s="14">
        <v>2443</v>
      </c>
      <c r="N24" s="48">
        <f>D24-M24</f>
        <v>-1</v>
      </c>
    </row>
    <row r="25" ht="24.95" customHeight="1" spans="1:14">
      <c r="A25" s="26" t="s">
        <v>126</v>
      </c>
      <c r="B25" s="27">
        <v>1622</v>
      </c>
      <c r="C25" s="27">
        <v>1747</v>
      </c>
      <c r="D25" s="28">
        <v>978</v>
      </c>
      <c r="E25" s="27">
        <f t="shared" si="0"/>
        <v>769</v>
      </c>
      <c r="F25" s="27">
        <f t="shared" si="1"/>
        <v>78.6</v>
      </c>
      <c r="G25" s="29">
        <f t="shared" si="2"/>
        <v>1.077065351418</v>
      </c>
      <c r="H25" s="30"/>
      <c r="I25" s="46">
        <f t="shared" si="6"/>
        <v>1747</v>
      </c>
      <c r="J25" s="47"/>
      <c r="K25" s="27">
        <v>1546</v>
      </c>
      <c r="L25" s="48">
        <f t="shared" si="7"/>
        <v>201</v>
      </c>
      <c r="M25" s="47"/>
      <c r="N25" s="48"/>
    </row>
    <row r="26" ht="24.95" customHeight="1" spans="1:14">
      <c r="A26" s="26" t="s">
        <v>129</v>
      </c>
      <c r="B26" s="27">
        <v>3157</v>
      </c>
      <c r="C26" s="27">
        <v>3627</v>
      </c>
      <c r="D26" s="28">
        <v>1924</v>
      </c>
      <c r="E26" s="27">
        <f t="shared" si="0"/>
        <v>1703</v>
      </c>
      <c r="F26" s="27">
        <f t="shared" si="1"/>
        <v>88.5</v>
      </c>
      <c r="G26" s="29">
        <f t="shared" si="2"/>
        <v>1.14887551472917</v>
      </c>
      <c r="H26" s="30">
        <v>3310</v>
      </c>
      <c r="I26" s="46">
        <f t="shared" si="6"/>
        <v>317</v>
      </c>
      <c r="J26" s="47"/>
      <c r="K26" s="27">
        <v>3296</v>
      </c>
      <c r="L26" s="48">
        <f t="shared" si="7"/>
        <v>331</v>
      </c>
      <c r="M26" s="14">
        <v>1924</v>
      </c>
      <c r="N26" s="48">
        <f t="shared" ref="N26:N32" si="8">D26-M26</f>
        <v>0</v>
      </c>
    </row>
    <row r="27" ht="24.95" customHeight="1" spans="1:14">
      <c r="A27" s="26" t="s">
        <v>130</v>
      </c>
      <c r="B27" s="27">
        <v>2403</v>
      </c>
      <c r="C27" s="27">
        <v>2999</v>
      </c>
      <c r="D27" s="28">
        <v>1571</v>
      </c>
      <c r="E27" s="27">
        <f t="shared" si="0"/>
        <v>1428</v>
      </c>
      <c r="F27" s="27">
        <f t="shared" si="1"/>
        <v>90.9</v>
      </c>
      <c r="G27" s="29">
        <f t="shared" si="2"/>
        <v>1.24802330420308</v>
      </c>
      <c r="H27" s="30">
        <v>2406</v>
      </c>
      <c r="I27" s="46">
        <f t="shared" si="6"/>
        <v>593</v>
      </c>
      <c r="J27" s="47"/>
      <c r="K27" s="27">
        <v>2564</v>
      </c>
      <c r="L27" s="48">
        <f t="shared" si="7"/>
        <v>435</v>
      </c>
      <c r="M27" s="14">
        <v>1571</v>
      </c>
      <c r="N27" s="48">
        <f t="shared" si="8"/>
        <v>0</v>
      </c>
    </row>
    <row r="28" ht="24.95" customHeight="1" spans="1:14">
      <c r="A28" s="26" t="s">
        <v>131</v>
      </c>
      <c r="B28" s="27">
        <v>4230</v>
      </c>
      <c r="C28" s="27">
        <v>6029</v>
      </c>
      <c r="D28" s="28">
        <v>2584</v>
      </c>
      <c r="E28" s="27">
        <f t="shared" si="0"/>
        <v>3445</v>
      </c>
      <c r="F28" s="27">
        <f t="shared" si="1"/>
        <v>133.3</v>
      </c>
      <c r="G28" s="29">
        <f t="shared" si="2"/>
        <v>1.42529550827423</v>
      </c>
      <c r="H28" s="30">
        <v>4945</v>
      </c>
      <c r="I28" s="46">
        <f t="shared" si="6"/>
        <v>1084</v>
      </c>
      <c r="J28" s="47"/>
      <c r="K28" s="27">
        <v>4956</v>
      </c>
      <c r="L28" s="48">
        <f t="shared" si="7"/>
        <v>1073</v>
      </c>
      <c r="M28" s="14">
        <v>2584</v>
      </c>
      <c r="N28" s="48">
        <f t="shared" si="8"/>
        <v>0</v>
      </c>
    </row>
    <row r="29" ht="24.95" customHeight="1" spans="1:14">
      <c r="A29" s="26" t="s">
        <v>136</v>
      </c>
      <c r="B29" s="27">
        <v>1180</v>
      </c>
      <c r="C29" s="27">
        <v>1838</v>
      </c>
      <c r="D29" s="28">
        <v>530</v>
      </c>
      <c r="E29" s="27">
        <f t="shared" si="0"/>
        <v>1308</v>
      </c>
      <c r="F29" s="27">
        <f t="shared" si="1"/>
        <v>246.8</v>
      </c>
      <c r="G29" s="29">
        <f t="shared" si="2"/>
        <v>1.55762711864407</v>
      </c>
      <c r="H29" s="30">
        <v>1828</v>
      </c>
      <c r="I29" s="46">
        <f t="shared" si="6"/>
        <v>10</v>
      </c>
      <c r="J29" s="47"/>
      <c r="K29" s="27">
        <v>1588</v>
      </c>
      <c r="L29" s="48">
        <f t="shared" si="7"/>
        <v>250</v>
      </c>
      <c r="M29" s="14">
        <v>530</v>
      </c>
      <c r="N29" s="48">
        <f t="shared" si="8"/>
        <v>0</v>
      </c>
    </row>
    <row r="30" ht="24.95" customHeight="1" spans="1:14">
      <c r="A30" s="26" t="s">
        <v>137</v>
      </c>
      <c r="B30" s="27">
        <v>2031</v>
      </c>
      <c r="C30" s="27">
        <v>3340</v>
      </c>
      <c r="D30" s="28">
        <v>1197</v>
      </c>
      <c r="E30" s="27">
        <f t="shared" si="0"/>
        <v>2143</v>
      </c>
      <c r="F30" s="27">
        <f t="shared" si="1"/>
        <v>179</v>
      </c>
      <c r="G30" s="29">
        <f t="shared" si="2"/>
        <v>1.64451009354998</v>
      </c>
      <c r="H30" s="30">
        <v>3266</v>
      </c>
      <c r="I30" s="46">
        <f t="shared" si="6"/>
        <v>74</v>
      </c>
      <c r="J30" s="47"/>
      <c r="K30" s="27">
        <v>2982</v>
      </c>
      <c r="L30" s="48">
        <f t="shared" si="7"/>
        <v>358</v>
      </c>
      <c r="M30" s="14">
        <v>1197</v>
      </c>
      <c r="N30" s="48">
        <f t="shared" si="8"/>
        <v>0</v>
      </c>
    </row>
    <row r="31" ht="24.95" customHeight="1" spans="1:14">
      <c r="A31" s="26" t="s">
        <v>139</v>
      </c>
      <c r="B31" s="27">
        <v>2065</v>
      </c>
      <c r="C31" s="27">
        <v>4088</v>
      </c>
      <c r="D31" s="28">
        <v>1503</v>
      </c>
      <c r="E31" s="27">
        <f t="shared" si="0"/>
        <v>2585</v>
      </c>
      <c r="F31" s="27">
        <f t="shared" si="1"/>
        <v>172</v>
      </c>
      <c r="G31" s="29">
        <f t="shared" si="2"/>
        <v>1.97966101694915</v>
      </c>
      <c r="H31" s="30">
        <v>3680</v>
      </c>
      <c r="I31" s="46">
        <f t="shared" si="6"/>
        <v>408</v>
      </c>
      <c r="J31" s="47"/>
      <c r="K31" s="27">
        <v>3373</v>
      </c>
      <c r="L31" s="48">
        <f t="shared" si="7"/>
        <v>715</v>
      </c>
      <c r="M31" s="14">
        <v>1500</v>
      </c>
      <c r="N31" s="48">
        <f t="shared" si="8"/>
        <v>3</v>
      </c>
    </row>
    <row r="32" ht="24.95" customHeight="1" spans="1:14">
      <c r="A32" s="26" t="s">
        <v>144</v>
      </c>
      <c r="B32" s="27">
        <v>4290</v>
      </c>
      <c r="C32" s="27">
        <v>9524</v>
      </c>
      <c r="D32" s="28">
        <v>2263</v>
      </c>
      <c r="E32" s="27">
        <f t="shared" si="0"/>
        <v>7261</v>
      </c>
      <c r="F32" s="27">
        <f t="shared" si="1"/>
        <v>320.9</v>
      </c>
      <c r="G32" s="29">
        <f t="shared" si="2"/>
        <v>2.22004662004662</v>
      </c>
      <c r="H32" s="30">
        <v>7122</v>
      </c>
      <c r="I32" s="46">
        <f t="shared" si="6"/>
        <v>2402</v>
      </c>
      <c r="J32" s="47"/>
      <c r="K32" s="27">
        <v>8787</v>
      </c>
      <c r="L32" s="48">
        <f t="shared" si="7"/>
        <v>737</v>
      </c>
      <c r="M32" s="14">
        <v>2263</v>
      </c>
      <c r="N32" s="48">
        <f t="shared" si="8"/>
        <v>0</v>
      </c>
    </row>
    <row r="33" s="4" customFormat="1" ht="24.95" customHeight="1" spans="1:16380">
      <c r="A33" s="26" t="s">
        <v>127</v>
      </c>
      <c r="B33" s="34">
        <v>400</v>
      </c>
      <c r="C33" s="27">
        <v>1503</v>
      </c>
      <c r="D33" s="37"/>
      <c r="E33" s="27">
        <f t="shared" si="0"/>
        <v>1503</v>
      </c>
      <c r="F33" s="27" t="e">
        <f t="shared" si="1"/>
        <v>#DIV/0!</v>
      </c>
      <c r="G33" s="29">
        <f t="shared" si="2"/>
        <v>3.7575</v>
      </c>
      <c r="H33" s="30">
        <v>346</v>
      </c>
      <c r="I33" s="46">
        <f t="shared" si="6"/>
        <v>1157</v>
      </c>
      <c r="J33" s="47"/>
      <c r="K33" s="27">
        <v>663</v>
      </c>
      <c r="L33" s="48">
        <f t="shared" si="7"/>
        <v>840</v>
      </c>
      <c r="M33" s="14"/>
      <c r="N33" s="48"/>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c r="ALE33" s="14"/>
      <c r="ALF33" s="14"/>
      <c r="ALG33" s="14"/>
      <c r="ALH33" s="14"/>
      <c r="ALI33" s="14"/>
      <c r="ALJ33" s="14"/>
      <c r="ALK33" s="14"/>
      <c r="ALL33" s="14"/>
      <c r="ALM33" s="14"/>
      <c r="ALN33" s="14"/>
      <c r="ALO33" s="14"/>
      <c r="ALP33" s="14"/>
      <c r="ALQ33" s="14"/>
      <c r="ALR33" s="14"/>
      <c r="ALS33" s="14"/>
      <c r="ALT33" s="14"/>
      <c r="ALU33" s="14"/>
      <c r="ALV33" s="14"/>
      <c r="ALW33" s="14"/>
      <c r="ALX33" s="14"/>
      <c r="ALY33" s="14"/>
      <c r="ALZ33" s="14"/>
      <c r="AMA33" s="14"/>
      <c r="AMB33" s="14"/>
      <c r="AMC33" s="14"/>
      <c r="AMD33" s="14"/>
      <c r="AME33" s="14"/>
      <c r="AMF33" s="14"/>
      <c r="AMG33" s="14"/>
      <c r="AMH33" s="14"/>
      <c r="AMI33" s="14"/>
      <c r="AMJ33" s="14"/>
      <c r="AMK33" s="14"/>
      <c r="AML33" s="14"/>
      <c r="AMM33" s="14"/>
      <c r="AMN33" s="14"/>
      <c r="AMO33" s="14"/>
      <c r="AMP33" s="14"/>
      <c r="AMQ33" s="14"/>
      <c r="AMR33" s="14"/>
      <c r="AMS33" s="14"/>
      <c r="AMT33" s="14"/>
      <c r="AMU33" s="14"/>
      <c r="AMV33" s="14"/>
      <c r="AMW33" s="14"/>
      <c r="AMX33" s="14"/>
      <c r="AMY33" s="14"/>
      <c r="AMZ33" s="14"/>
      <c r="ANA33" s="14"/>
      <c r="ANB33" s="14"/>
      <c r="ANC33" s="14"/>
      <c r="AND33" s="14"/>
      <c r="ANE33" s="14"/>
      <c r="ANF33" s="14"/>
      <c r="ANG33" s="14"/>
      <c r="ANH33" s="14"/>
      <c r="ANI33" s="14"/>
      <c r="ANJ33" s="14"/>
      <c r="ANK33" s="14"/>
      <c r="ANL33" s="14"/>
      <c r="ANM33" s="14"/>
      <c r="ANN33" s="14"/>
      <c r="ANO33" s="14"/>
      <c r="ANP33" s="14"/>
      <c r="ANQ33" s="14"/>
      <c r="ANR33" s="14"/>
      <c r="ANS33" s="14"/>
      <c r="ANT33" s="14"/>
      <c r="ANU33" s="14"/>
      <c r="ANV33" s="14"/>
      <c r="ANW33" s="14"/>
      <c r="ANX33" s="14"/>
      <c r="ANY33" s="14"/>
      <c r="ANZ33" s="14"/>
      <c r="AOA33" s="14"/>
      <c r="AOB33" s="14"/>
      <c r="AOC33" s="14"/>
      <c r="AOD33" s="14"/>
      <c r="AOE33" s="14"/>
      <c r="AOF33" s="14"/>
      <c r="AOG33" s="14"/>
      <c r="AOH33" s="14"/>
      <c r="AOI33" s="14"/>
      <c r="AOJ33" s="14"/>
      <c r="AOK33" s="14"/>
      <c r="AOL33" s="14"/>
      <c r="AOM33" s="14"/>
      <c r="AON33" s="14"/>
      <c r="AOO33" s="14"/>
      <c r="AOP33" s="14"/>
      <c r="AOQ33" s="14"/>
      <c r="AOR33" s="14"/>
      <c r="AOS33" s="14"/>
      <c r="AOT33" s="14"/>
      <c r="AOU33" s="14"/>
      <c r="AOV33" s="14"/>
      <c r="AOW33" s="14"/>
      <c r="AOX33" s="14"/>
      <c r="AOY33" s="14"/>
      <c r="AOZ33" s="14"/>
      <c r="APA33" s="14"/>
      <c r="APB33" s="14"/>
      <c r="APC33" s="14"/>
      <c r="APD33" s="14"/>
      <c r="APE33" s="14"/>
      <c r="APF33" s="14"/>
      <c r="APG33" s="14"/>
      <c r="APH33" s="14"/>
      <c r="API33" s="14"/>
      <c r="APJ33" s="14"/>
      <c r="APK33" s="14"/>
      <c r="APL33" s="14"/>
      <c r="APM33" s="14"/>
      <c r="APN33" s="14"/>
      <c r="APO33" s="14"/>
      <c r="APP33" s="14"/>
      <c r="APQ33" s="14"/>
      <c r="APR33" s="14"/>
      <c r="APS33" s="14"/>
      <c r="APT33" s="14"/>
      <c r="APU33" s="14"/>
      <c r="APV33" s="14"/>
      <c r="APW33" s="14"/>
      <c r="APX33" s="14"/>
      <c r="APY33" s="14"/>
      <c r="APZ33" s="14"/>
      <c r="AQA33" s="14"/>
      <c r="AQB33" s="14"/>
      <c r="AQC33" s="14"/>
      <c r="AQD33" s="14"/>
      <c r="AQE33" s="14"/>
      <c r="AQF33" s="14"/>
      <c r="AQG33" s="14"/>
      <c r="AQH33" s="14"/>
      <c r="AQI33" s="14"/>
      <c r="AQJ33" s="14"/>
      <c r="AQK33" s="14"/>
      <c r="AQL33" s="14"/>
      <c r="AQM33" s="14"/>
      <c r="AQN33" s="14"/>
      <c r="AQO33" s="14"/>
      <c r="AQP33" s="14"/>
      <c r="AQQ33" s="14"/>
      <c r="AQR33" s="14"/>
      <c r="AQS33" s="14"/>
      <c r="AQT33" s="14"/>
      <c r="AQU33" s="14"/>
      <c r="AQV33" s="14"/>
      <c r="AQW33" s="14"/>
      <c r="AQX33" s="14"/>
      <c r="AQY33" s="14"/>
      <c r="AQZ33" s="14"/>
      <c r="ARA33" s="14"/>
      <c r="ARB33" s="14"/>
      <c r="ARC33" s="14"/>
      <c r="ARD33" s="14"/>
      <c r="ARE33" s="14"/>
      <c r="ARF33" s="14"/>
      <c r="ARG33" s="14"/>
      <c r="ARH33" s="14"/>
      <c r="ARI33" s="14"/>
      <c r="ARJ33" s="14"/>
      <c r="ARK33" s="14"/>
      <c r="ARL33" s="14"/>
      <c r="ARM33" s="14"/>
      <c r="ARN33" s="14"/>
      <c r="ARO33" s="14"/>
      <c r="ARP33" s="14"/>
      <c r="ARQ33" s="14"/>
      <c r="ARR33" s="14"/>
      <c r="ARS33" s="14"/>
      <c r="ART33" s="14"/>
      <c r="ARU33" s="14"/>
      <c r="ARV33" s="14"/>
      <c r="ARW33" s="14"/>
      <c r="ARX33" s="14"/>
      <c r="ARY33" s="14"/>
      <c r="ARZ33" s="14"/>
      <c r="ASA33" s="14"/>
      <c r="ASB33" s="14"/>
      <c r="ASC33" s="14"/>
      <c r="ASD33" s="14"/>
      <c r="ASE33" s="14"/>
      <c r="ASF33" s="14"/>
      <c r="ASG33" s="14"/>
      <c r="ASH33" s="14"/>
      <c r="ASI33" s="14"/>
      <c r="ASJ33" s="14"/>
      <c r="ASK33" s="14"/>
      <c r="ASL33" s="14"/>
      <c r="ASM33" s="14"/>
      <c r="ASN33" s="14"/>
      <c r="ASO33" s="14"/>
      <c r="ASP33" s="14"/>
      <c r="ASQ33" s="14"/>
      <c r="ASR33" s="14"/>
      <c r="ASS33" s="14"/>
      <c r="AST33" s="14"/>
      <c r="ASU33" s="14"/>
      <c r="ASV33" s="14"/>
      <c r="ASW33" s="14"/>
      <c r="ASX33" s="14"/>
      <c r="ASY33" s="14"/>
      <c r="ASZ33" s="14"/>
      <c r="ATA33" s="14"/>
      <c r="ATB33" s="14"/>
      <c r="ATC33" s="14"/>
      <c r="ATD33" s="14"/>
      <c r="ATE33" s="14"/>
      <c r="ATF33" s="14"/>
      <c r="ATG33" s="14"/>
      <c r="ATH33" s="14"/>
      <c r="ATI33" s="14"/>
      <c r="ATJ33" s="14"/>
      <c r="ATK33" s="14"/>
      <c r="ATL33" s="14"/>
      <c r="ATM33" s="14"/>
      <c r="ATN33" s="14"/>
      <c r="ATO33" s="14"/>
      <c r="ATP33" s="14"/>
      <c r="ATQ33" s="14"/>
      <c r="ATR33" s="14"/>
      <c r="ATS33" s="14"/>
      <c r="ATT33" s="14"/>
      <c r="ATU33" s="14"/>
      <c r="ATV33" s="14"/>
      <c r="ATW33" s="14"/>
      <c r="ATX33" s="14"/>
      <c r="ATY33" s="14"/>
      <c r="ATZ33" s="14"/>
      <c r="AUA33" s="14"/>
      <c r="AUB33" s="14"/>
      <c r="AUC33" s="14"/>
      <c r="AUD33" s="14"/>
      <c r="AUE33" s="14"/>
      <c r="AUF33" s="14"/>
      <c r="AUG33" s="14"/>
      <c r="AUH33" s="14"/>
      <c r="AUI33" s="14"/>
      <c r="AUJ33" s="14"/>
      <c r="AUK33" s="14"/>
      <c r="AUL33" s="14"/>
      <c r="AUM33" s="14"/>
      <c r="AUN33" s="14"/>
      <c r="AUO33" s="14"/>
      <c r="AUP33" s="14"/>
      <c r="AUQ33" s="14"/>
      <c r="AUR33" s="14"/>
      <c r="AUS33" s="14"/>
      <c r="AUT33" s="14"/>
      <c r="AUU33" s="14"/>
      <c r="AUV33" s="14"/>
      <c r="AUW33" s="14"/>
      <c r="AUX33" s="14"/>
      <c r="AUY33" s="14"/>
      <c r="AUZ33" s="14"/>
      <c r="AVA33" s="14"/>
      <c r="AVB33" s="14"/>
      <c r="AVC33" s="14"/>
      <c r="AVD33" s="14"/>
      <c r="AVE33" s="14"/>
      <c r="AVF33" s="14"/>
      <c r="AVG33" s="14"/>
      <c r="AVH33" s="14"/>
      <c r="AVI33" s="14"/>
      <c r="AVJ33" s="14"/>
      <c r="AVK33" s="14"/>
      <c r="AVL33" s="14"/>
      <c r="AVM33" s="14"/>
      <c r="AVN33" s="14"/>
      <c r="AVO33" s="14"/>
      <c r="AVP33" s="14"/>
      <c r="AVQ33" s="14"/>
      <c r="AVR33" s="14"/>
      <c r="AVS33" s="14"/>
      <c r="AVT33" s="14"/>
      <c r="AVU33" s="14"/>
      <c r="AVV33" s="14"/>
      <c r="AVW33" s="14"/>
      <c r="AVX33" s="14"/>
      <c r="AVY33" s="14"/>
      <c r="AVZ33" s="14"/>
      <c r="AWA33" s="14"/>
      <c r="AWB33" s="14"/>
      <c r="AWC33" s="14"/>
      <c r="AWD33" s="14"/>
      <c r="AWE33" s="14"/>
      <c r="AWF33" s="14"/>
      <c r="AWG33" s="14"/>
      <c r="AWH33" s="14"/>
      <c r="AWI33" s="14"/>
      <c r="AWJ33" s="14"/>
      <c r="AWK33" s="14"/>
      <c r="AWL33" s="14"/>
      <c r="AWM33" s="14"/>
      <c r="AWN33" s="14"/>
      <c r="AWO33" s="14"/>
      <c r="AWP33" s="14"/>
      <c r="AWQ33" s="14"/>
      <c r="AWR33" s="14"/>
      <c r="AWS33" s="14"/>
      <c r="AWT33" s="14"/>
      <c r="AWU33" s="14"/>
      <c r="AWV33" s="14"/>
      <c r="AWW33" s="14"/>
      <c r="AWX33" s="14"/>
      <c r="AWY33" s="14"/>
      <c r="AWZ33" s="14"/>
      <c r="AXA33" s="14"/>
      <c r="AXB33" s="14"/>
      <c r="AXC33" s="14"/>
      <c r="AXD33" s="14"/>
      <c r="AXE33" s="14"/>
      <c r="AXF33" s="14"/>
      <c r="AXG33" s="14"/>
      <c r="AXH33" s="14"/>
      <c r="AXI33" s="14"/>
      <c r="AXJ33" s="14"/>
      <c r="AXK33" s="14"/>
      <c r="AXL33" s="14"/>
      <c r="AXM33" s="14"/>
      <c r="AXN33" s="14"/>
      <c r="AXO33" s="14"/>
      <c r="AXP33" s="14"/>
      <c r="AXQ33" s="14"/>
      <c r="AXR33" s="14"/>
      <c r="AXS33" s="14"/>
      <c r="AXT33" s="14"/>
      <c r="AXU33" s="14"/>
      <c r="AXV33" s="14"/>
      <c r="AXW33" s="14"/>
      <c r="AXX33" s="14"/>
      <c r="AXY33" s="14"/>
      <c r="AXZ33" s="14"/>
      <c r="AYA33" s="14"/>
      <c r="AYB33" s="14"/>
      <c r="AYC33" s="14"/>
      <c r="AYD33" s="14"/>
      <c r="AYE33" s="14"/>
      <c r="AYF33" s="14"/>
      <c r="AYG33" s="14"/>
      <c r="AYH33" s="14"/>
      <c r="AYI33" s="14"/>
      <c r="AYJ33" s="14"/>
      <c r="AYK33" s="14"/>
      <c r="AYL33" s="14"/>
      <c r="AYM33" s="14"/>
      <c r="AYN33" s="14"/>
      <c r="AYO33" s="14"/>
      <c r="AYP33" s="14"/>
      <c r="AYQ33" s="14"/>
      <c r="AYR33" s="14"/>
      <c r="AYS33" s="14"/>
      <c r="AYT33" s="14"/>
      <c r="AYU33" s="14"/>
      <c r="AYV33" s="14"/>
      <c r="AYW33" s="14"/>
      <c r="AYX33" s="14"/>
      <c r="AYY33" s="14"/>
      <c r="AYZ33" s="14"/>
      <c r="AZA33" s="14"/>
      <c r="AZB33" s="14"/>
      <c r="AZC33" s="14"/>
      <c r="AZD33" s="14"/>
      <c r="AZE33" s="14"/>
      <c r="AZF33" s="14"/>
      <c r="AZG33" s="14"/>
      <c r="AZH33" s="14"/>
      <c r="AZI33" s="14"/>
      <c r="AZJ33" s="14"/>
      <c r="AZK33" s="14"/>
      <c r="AZL33" s="14"/>
      <c r="AZM33" s="14"/>
      <c r="AZN33" s="14"/>
      <c r="AZO33" s="14"/>
      <c r="AZP33" s="14"/>
      <c r="AZQ33" s="14"/>
      <c r="AZR33" s="14"/>
      <c r="AZS33" s="14"/>
      <c r="AZT33" s="14"/>
      <c r="AZU33" s="14"/>
      <c r="AZV33" s="14"/>
      <c r="AZW33" s="14"/>
      <c r="AZX33" s="14"/>
      <c r="AZY33" s="14"/>
      <c r="AZZ33" s="14"/>
      <c r="BAA33" s="14"/>
      <c r="BAB33" s="14"/>
      <c r="BAC33" s="14"/>
      <c r="BAD33" s="14"/>
      <c r="BAE33" s="14"/>
      <c r="BAF33" s="14"/>
      <c r="BAG33" s="14"/>
      <c r="BAH33" s="14"/>
      <c r="BAI33" s="14"/>
      <c r="BAJ33" s="14"/>
      <c r="BAK33" s="14"/>
      <c r="BAL33" s="14"/>
      <c r="BAM33" s="14"/>
      <c r="BAN33" s="14"/>
      <c r="BAO33" s="14"/>
      <c r="BAP33" s="14"/>
      <c r="BAQ33" s="14"/>
      <c r="BAR33" s="14"/>
      <c r="BAS33" s="14"/>
      <c r="BAT33" s="14"/>
      <c r="BAU33" s="14"/>
      <c r="BAV33" s="14"/>
      <c r="BAW33" s="14"/>
      <c r="BAX33" s="14"/>
      <c r="BAY33" s="14"/>
      <c r="BAZ33" s="14"/>
      <c r="BBA33" s="14"/>
      <c r="BBB33" s="14"/>
      <c r="BBC33" s="14"/>
      <c r="BBD33" s="14"/>
      <c r="BBE33" s="14"/>
      <c r="BBF33" s="14"/>
      <c r="BBG33" s="14"/>
      <c r="BBH33" s="14"/>
      <c r="BBI33" s="14"/>
      <c r="BBJ33" s="14"/>
      <c r="BBK33" s="14"/>
      <c r="BBL33" s="14"/>
      <c r="BBM33" s="14"/>
      <c r="BBN33" s="14"/>
      <c r="BBO33" s="14"/>
      <c r="BBP33" s="14"/>
      <c r="BBQ33" s="14"/>
      <c r="BBR33" s="14"/>
      <c r="BBS33" s="14"/>
      <c r="BBT33" s="14"/>
      <c r="BBU33" s="14"/>
      <c r="BBV33" s="14"/>
      <c r="BBW33" s="14"/>
      <c r="BBX33" s="14"/>
      <c r="BBY33" s="14"/>
      <c r="BBZ33" s="14"/>
      <c r="BCA33" s="14"/>
      <c r="BCB33" s="14"/>
      <c r="BCC33" s="14"/>
      <c r="BCD33" s="14"/>
      <c r="BCE33" s="14"/>
      <c r="BCF33" s="14"/>
      <c r="BCG33" s="14"/>
      <c r="BCH33" s="14"/>
      <c r="BCI33" s="14"/>
      <c r="BCJ33" s="14"/>
      <c r="BCK33" s="14"/>
      <c r="BCL33" s="14"/>
      <c r="BCM33" s="14"/>
      <c r="BCN33" s="14"/>
      <c r="BCO33" s="14"/>
      <c r="BCP33" s="14"/>
      <c r="BCQ33" s="14"/>
      <c r="BCR33" s="14"/>
      <c r="BCS33" s="14"/>
      <c r="BCT33" s="14"/>
      <c r="BCU33" s="14"/>
      <c r="BCV33" s="14"/>
      <c r="BCW33" s="14"/>
      <c r="BCX33" s="14"/>
      <c r="BCY33" s="14"/>
      <c r="BCZ33" s="14"/>
      <c r="BDA33" s="14"/>
      <c r="BDB33" s="14"/>
      <c r="BDC33" s="14"/>
      <c r="BDD33" s="14"/>
      <c r="BDE33" s="14"/>
      <c r="BDF33" s="14"/>
      <c r="BDG33" s="14"/>
      <c r="BDH33" s="14"/>
      <c r="BDI33" s="14"/>
      <c r="BDJ33" s="14"/>
      <c r="BDK33" s="14"/>
      <c r="BDL33" s="14"/>
      <c r="BDM33" s="14"/>
      <c r="BDN33" s="14"/>
      <c r="BDO33" s="14"/>
      <c r="BDP33" s="14"/>
      <c r="BDQ33" s="14"/>
      <c r="BDR33" s="14"/>
      <c r="BDS33" s="14"/>
      <c r="BDT33" s="14"/>
      <c r="BDU33" s="14"/>
      <c r="BDV33" s="14"/>
      <c r="BDW33" s="14"/>
      <c r="BDX33" s="14"/>
      <c r="BDY33" s="14"/>
      <c r="BDZ33" s="14"/>
      <c r="BEA33" s="14"/>
      <c r="BEB33" s="14"/>
      <c r="BEC33" s="14"/>
      <c r="BED33" s="14"/>
      <c r="BEE33" s="14"/>
      <c r="BEF33" s="14"/>
      <c r="BEG33" s="14"/>
      <c r="BEH33" s="14"/>
      <c r="BEI33" s="14"/>
      <c r="BEJ33" s="14"/>
      <c r="BEK33" s="14"/>
      <c r="BEL33" s="14"/>
      <c r="BEM33" s="14"/>
      <c r="BEN33" s="14"/>
      <c r="BEO33" s="14"/>
      <c r="BEP33" s="14"/>
      <c r="BEQ33" s="14"/>
      <c r="BER33" s="14"/>
      <c r="BES33" s="14"/>
      <c r="BET33" s="14"/>
      <c r="BEU33" s="14"/>
      <c r="BEV33" s="14"/>
      <c r="BEW33" s="14"/>
      <c r="BEX33" s="14"/>
      <c r="BEY33" s="14"/>
      <c r="BEZ33" s="14"/>
      <c r="BFA33" s="14"/>
      <c r="BFB33" s="14"/>
      <c r="BFC33" s="14"/>
      <c r="BFD33" s="14"/>
      <c r="BFE33" s="14"/>
      <c r="BFF33" s="14"/>
      <c r="BFG33" s="14"/>
      <c r="BFH33" s="14"/>
      <c r="BFI33" s="14"/>
      <c r="BFJ33" s="14"/>
      <c r="BFK33" s="14"/>
      <c r="BFL33" s="14"/>
      <c r="BFM33" s="14"/>
      <c r="BFN33" s="14"/>
      <c r="BFO33" s="14"/>
      <c r="BFP33" s="14"/>
      <c r="BFQ33" s="14"/>
      <c r="BFR33" s="14"/>
      <c r="BFS33" s="14"/>
      <c r="BFT33" s="14"/>
      <c r="BFU33" s="14"/>
      <c r="BFV33" s="14"/>
      <c r="BFW33" s="14"/>
      <c r="BFX33" s="14"/>
      <c r="BFY33" s="14"/>
      <c r="BFZ33" s="14"/>
      <c r="BGA33" s="14"/>
      <c r="BGB33" s="14"/>
      <c r="BGC33" s="14"/>
      <c r="BGD33" s="14"/>
      <c r="BGE33" s="14"/>
      <c r="BGF33" s="14"/>
      <c r="BGG33" s="14"/>
      <c r="BGH33" s="14"/>
      <c r="BGI33" s="14"/>
      <c r="BGJ33" s="14"/>
      <c r="BGK33" s="14"/>
      <c r="BGL33" s="14"/>
      <c r="BGM33" s="14"/>
      <c r="BGN33" s="14"/>
      <c r="BGO33" s="14"/>
      <c r="BGP33" s="14"/>
      <c r="BGQ33" s="14"/>
      <c r="BGR33" s="14"/>
      <c r="BGS33" s="14"/>
      <c r="BGT33" s="14"/>
      <c r="BGU33" s="14"/>
      <c r="BGV33" s="14"/>
      <c r="BGW33" s="14"/>
      <c r="BGX33" s="14"/>
      <c r="BGY33" s="14"/>
      <c r="BGZ33" s="14"/>
      <c r="BHA33" s="14"/>
      <c r="BHB33" s="14"/>
      <c r="BHC33" s="14"/>
      <c r="BHD33" s="14"/>
      <c r="BHE33" s="14"/>
      <c r="BHF33" s="14"/>
      <c r="BHG33" s="14"/>
      <c r="BHH33" s="14"/>
      <c r="BHI33" s="14"/>
      <c r="BHJ33" s="14"/>
      <c r="BHK33" s="14"/>
      <c r="BHL33" s="14"/>
      <c r="BHM33" s="14"/>
      <c r="BHN33" s="14"/>
      <c r="BHO33" s="14"/>
      <c r="BHP33" s="14"/>
      <c r="BHQ33" s="14"/>
      <c r="BHR33" s="14"/>
      <c r="BHS33" s="14"/>
      <c r="BHT33" s="14"/>
      <c r="BHU33" s="14"/>
      <c r="BHV33" s="14"/>
      <c r="BHW33" s="14"/>
      <c r="BHX33" s="14"/>
      <c r="BHY33" s="14"/>
      <c r="BHZ33" s="14"/>
      <c r="BIA33" s="14"/>
      <c r="BIB33" s="14"/>
      <c r="BIC33" s="14"/>
      <c r="BID33" s="14"/>
      <c r="BIE33" s="14"/>
      <c r="BIF33" s="14"/>
      <c r="BIG33" s="14"/>
      <c r="BIH33" s="14"/>
      <c r="BII33" s="14"/>
      <c r="BIJ33" s="14"/>
      <c r="BIK33" s="14"/>
      <c r="BIL33" s="14"/>
      <c r="BIM33" s="14"/>
      <c r="BIN33" s="14"/>
      <c r="BIO33" s="14"/>
      <c r="BIP33" s="14"/>
      <c r="BIQ33" s="14"/>
      <c r="BIR33" s="14"/>
      <c r="BIS33" s="14"/>
      <c r="BIT33" s="14"/>
      <c r="BIU33" s="14"/>
      <c r="BIV33" s="14"/>
      <c r="BIW33" s="14"/>
      <c r="BIX33" s="14"/>
      <c r="BIY33" s="14"/>
      <c r="BIZ33" s="14"/>
      <c r="BJA33" s="14"/>
      <c r="BJB33" s="14"/>
      <c r="BJC33" s="14"/>
      <c r="BJD33" s="14"/>
      <c r="BJE33" s="14"/>
      <c r="BJF33" s="14"/>
      <c r="BJG33" s="14"/>
      <c r="BJH33" s="14"/>
      <c r="BJI33" s="14"/>
      <c r="BJJ33" s="14"/>
      <c r="BJK33" s="14"/>
      <c r="BJL33" s="14"/>
      <c r="BJM33" s="14"/>
      <c r="BJN33" s="14"/>
      <c r="BJO33" s="14"/>
      <c r="BJP33" s="14"/>
      <c r="BJQ33" s="14"/>
      <c r="BJR33" s="14"/>
      <c r="BJS33" s="14"/>
      <c r="BJT33" s="14"/>
      <c r="BJU33" s="14"/>
      <c r="BJV33" s="14"/>
      <c r="BJW33" s="14"/>
      <c r="BJX33" s="14"/>
      <c r="BJY33" s="14"/>
      <c r="BJZ33" s="14"/>
      <c r="BKA33" s="14"/>
      <c r="BKB33" s="14"/>
      <c r="BKC33" s="14"/>
      <c r="BKD33" s="14"/>
      <c r="BKE33" s="14"/>
      <c r="BKF33" s="14"/>
      <c r="BKG33" s="14"/>
      <c r="BKH33" s="14"/>
      <c r="BKI33" s="14"/>
      <c r="BKJ33" s="14"/>
      <c r="BKK33" s="14"/>
      <c r="BKL33" s="14"/>
      <c r="BKM33" s="14"/>
      <c r="BKN33" s="14"/>
      <c r="BKO33" s="14"/>
      <c r="BKP33" s="14"/>
      <c r="BKQ33" s="14"/>
      <c r="BKR33" s="14"/>
      <c r="BKS33" s="14"/>
      <c r="BKT33" s="14"/>
      <c r="BKU33" s="14"/>
      <c r="BKV33" s="14"/>
      <c r="BKW33" s="14"/>
      <c r="BKX33" s="14"/>
      <c r="BKY33" s="14"/>
      <c r="BKZ33" s="14"/>
      <c r="BLA33" s="14"/>
      <c r="BLB33" s="14"/>
      <c r="BLC33" s="14"/>
      <c r="BLD33" s="14"/>
      <c r="BLE33" s="14"/>
      <c r="BLF33" s="14"/>
      <c r="BLG33" s="14"/>
      <c r="BLH33" s="14"/>
      <c r="BLI33" s="14"/>
      <c r="BLJ33" s="14"/>
      <c r="BLK33" s="14"/>
      <c r="BLL33" s="14"/>
      <c r="BLM33" s="14"/>
      <c r="BLN33" s="14"/>
      <c r="BLO33" s="14"/>
      <c r="BLP33" s="14"/>
      <c r="BLQ33" s="14"/>
      <c r="BLR33" s="14"/>
      <c r="BLS33" s="14"/>
      <c r="BLT33" s="14"/>
      <c r="BLU33" s="14"/>
      <c r="BLV33" s="14"/>
      <c r="BLW33" s="14"/>
      <c r="BLX33" s="14"/>
      <c r="BLY33" s="14"/>
      <c r="BLZ33" s="14"/>
      <c r="BMA33" s="14"/>
      <c r="BMB33" s="14"/>
      <c r="BMC33" s="14"/>
      <c r="BMD33" s="14"/>
      <c r="BME33" s="14"/>
      <c r="BMF33" s="14"/>
      <c r="BMG33" s="14"/>
      <c r="BMH33" s="14"/>
      <c r="BMI33" s="14"/>
      <c r="BMJ33" s="14"/>
      <c r="BMK33" s="14"/>
      <c r="BML33" s="14"/>
      <c r="BMM33" s="14"/>
      <c r="BMN33" s="14"/>
      <c r="BMO33" s="14"/>
      <c r="BMP33" s="14"/>
      <c r="BMQ33" s="14"/>
      <c r="BMR33" s="14"/>
      <c r="BMS33" s="14"/>
      <c r="BMT33" s="14"/>
      <c r="BMU33" s="14"/>
      <c r="BMV33" s="14"/>
      <c r="BMW33" s="14"/>
      <c r="BMX33" s="14"/>
      <c r="BMY33" s="14"/>
      <c r="BMZ33" s="14"/>
      <c r="BNA33" s="14"/>
      <c r="BNB33" s="14"/>
      <c r="BNC33" s="14"/>
      <c r="BND33" s="14"/>
      <c r="BNE33" s="14"/>
      <c r="BNF33" s="14"/>
      <c r="BNG33" s="14"/>
      <c r="BNH33" s="14"/>
      <c r="BNI33" s="14"/>
      <c r="BNJ33" s="14"/>
      <c r="BNK33" s="14"/>
      <c r="BNL33" s="14"/>
      <c r="BNM33" s="14"/>
      <c r="BNN33" s="14"/>
      <c r="BNO33" s="14"/>
      <c r="BNP33" s="14"/>
      <c r="BNQ33" s="14"/>
      <c r="BNR33" s="14"/>
      <c r="BNS33" s="14"/>
      <c r="BNT33" s="14"/>
      <c r="BNU33" s="14"/>
      <c r="BNV33" s="14"/>
      <c r="BNW33" s="14"/>
      <c r="BNX33" s="14"/>
      <c r="BNY33" s="14"/>
      <c r="BNZ33" s="14"/>
      <c r="BOA33" s="14"/>
      <c r="BOB33" s="14"/>
      <c r="BOC33" s="14"/>
      <c r="BOD33" s="14"/>
      <c r="BOE33" s="14"/>
      <c r="BOF33" s="14"/>
      <c r="BOG33" s="14"/>
      <c r="BOH33" s="14"/>
      <c r="BOI33" s="14"/>
      <c r="BOJ33" s="14"/>
      <c r="BOK33" s="14"/>
      <c r="BOL33" s="14"/>
      <c r="BOM33" s="14"/>
      <c r="BON33" s="14"/>
      <c r="BOO33" s="14"/>
      <c r="BOP33" s="14"/>
      <c r="BOQ33" s="14"/>
      <c r="BOR33" s="14"/>
      <c r="BOS33" s="14"/>
      <c r="BOT33" s="14"/>
      <c r="BOU33" s="14"/>
      <c r="BOV33" s="14"/>
      <c r="BOW33" s="14"/>
      <c r="BOX33" s="14"/>
      <c r="BOY33" s="14"/>
      <c r="BOZ33" s="14"/>
      <c r="BPA33" s="14"/>
      <c r="BPB33" s="14"/>
      <c r="BPC33" s="14"/>
      <c r="BPD33" s="14"/>
      <c r="BPE33" s="14"/>
      <c r="BPF33" s="14"/>
      <c r="BPG33" s="14"/>
      <c r="BPH33" s="14"/>
      <c r="BPI33" s="14"/>
      <c r="BPJ33" s="14"/>
      <c r="BPK33" s="14"/>
      <c r="BPL33" s="14"/>
      <c r="BPM33" s="14"/>
      <c r="BPN33" s="14"/>
      <c r="BPO33" s="14"/>
      <c r="BPP33" s="14"/>
      <c r="BPQ33" s="14"/>
      <c r="BPR33" s="14"/>
      <c r="BPS33" s="14"/>
      <c r="BPT33" s="14"/>
      <c r="BPU33" s="14"/>
      <c r="BPV33" s="14"/>
      <c r="BPW33" s="14"/>
      <c r="BPX33" s="14"/>
      <c r="BPY33" s="14"/>
      <c r="BPZ33" s="14"/>
      <c r="BQA33" s="14"/>
      <c r="BQB33" s="14"/>
      <c r="BQC33" s="14"/>
      <c r="BQD33" s="14"/>
      <c r="BQE33" s="14"/>
      <c r="BQF33" s="14"/>
      <c r="BQG33" s="14"/>
      <c r="BQH33" s="14"/>
      <c r="BQI33" s="14"/>
      <c r="BQJ33" s="14"/>
      <c r="BQK33" s="14"/>
      <c r="BQL33" s="14"/>
      <c r="BQM33" s="14"/>
      <c r="BQN33" s="14"/>
      <c r="BQO33" s="14"/>
      <c r="BQP33" s="14"/>
      <c r="BQQ33" s="14"/>
      <c r="BQR33" s="14"/>
      <c r="BQS33" s="14"/>
      <c r="BQT33" s="14"/>
      <c r="BQU33" s="14"/>
      <c r="BQV33" s="14"/>
      <c r="BQW33" s="14"/>
      <c r="BQX33" s="14"/>
      <c r="BQY33" s="14"/>
      <c r="BQZ33" s="14"/>
      <c r="BRA33" s="14"/>
      <c r="BRB33" s="14"/>
      <c r="BRC33" s="14"/>
      <c r="BRD33" s="14"/>
      <c r="BRE33" s="14"/>
      <c r="BRF33" s="14"/>
      <c r="BRG33" s="14"/>
      <c r="BRH33" s="14"/>
      <c r="BRI33" s="14"/>
      <c r="BRJ33" s="14"/>
      <c r="BRK33" s="14"/>
      <c r="BRL33" s="14"/>
      <c r="BRM33" s="14"/>
      <c r="BRN33" s="14"/>
      <c r="BRO33" s="14"/>
      <c r="BRP33" s="14"/>
      <c r="BRQ33" s="14"/>
      <c r="BRR33" s="14"/>
      <c r="BRS33" s="14"/>
      <c r="BRT33" s="14"/>
      <c r="BRU33" s="14"/>
      <c r="BRV33" s="14"/>
      <c r="BRW33" s="14"/>
      <c r="BRX33" s="14"/>
      <c r="BRY33" s="14"/>
      <c r="BRZ33" s="14"/>
      <c r="BSA33" s="14"/>
      <c r="BSB33" s="14"/>
      <c r="BSC33" s="14"/>
      <c r="BSD33" s="14"/>
      <c r="BSE33" s="14"/>
      <c r="BSF33" s="14"/>
      <c r="BSG33" s="14"/>
      <c r="BSH33" s="14"/>
      <c r="BSI33" s="14"/>
      <c r="BSJ33" s="14"/>
      <c r="BSK33" s="14"/>
      <c r="BSL33" s="14"/>
      <c r="BSM33" s="14"/>
      <c r="BSN33" s="14"/>
      <c r="BSO33" s="14"/>
      <c r="BSP33" s="14"/>
      <c r="BSQ33" s="14"/>
      <c r="BSR33" s="14"/>
      <c r="BSS33" s="14"/>
      <c r="BST33" s="14"/>
      <c r="BSU33" s="14"/>
      <c r="BSV33" s="14"/>
      <c r="BSW33" s="14"/>
      <c r="BSX33" s="14"/>
      <c r="BSY33" s="14"/>
      <c r="BSZ33" s="14"/>
      <c r="BTA33" s="14"/>
      <c r="BTB33" s="14"/>
      <c r="BTC33" s="14"/>
      <c r="BTD33" s="14"/>
      <c r="BTE33" s="14"/>
      <c r="BTF33" s="14"/>
      <c r="BTG33" s="14"/>
      <c r="BTH33" s="14"/>
      <c r="BTI33" s="14"/>
      <c r="BTJ33" s="14"/>
      <c r="BTK33" s="14"/>
      <c r="BTL33" s="14"/>
      <c r="BTM33" s="14"/>
      <c r="BTN33" s="14"/>
      <c r="BTO33" s="14"/>
      <c r="BTP33" s="14"/>
      <c r="BTQ33" s="14"/>
      <c r="BTR33" s="14"/>
      <c r="BTS33" s="14"/>
      <c r="BTT33" s="14"/>
      <c r="BTU33" s="14"/>
      <c r="BTV33" s="14"/>
      <c r="BTW33" s="14"/>
      <c r="BTX33" s="14"/>
      <c r="BTY33" s="14"/>
      <c r="BTZ33" s="14"/>
      <c r="BUA33" s="14"/>
      <c r="BUB33" s="14"/>
      <c r="BUC33" s="14"/>
      <c r="BUD33" s="14"/>
      <c r="BUE33" s="14"/>
      <c r="BUF33" s="14"/>
      <c r="BUG33" s="14"/>
      <c r="BUH33" s="14"/>
      <c r="BUI33" s="14"/>
      <c r="BUJ33" s="14"/>
      <c r="BUK33" s="14"/>
      <c r="BUL33" s="14"/>
      <c r="BUM33" s="14"/>
      <c r="BUN33" s="14"/>
      <c r="BUO33" s="14"/>
      <c r="BUP33" s="14"/>
      <c r="BUQ33" s="14"/>
      <c r="BUR33" s="14"/>
      <c r="BUS33" s="14"/>
      <c r="BUT33" s="14"/>
      <c r="BUU33" s="14"/>
      <c r="BUV33" s="14"/>
      <c r="BUW33" s="14"/>
      <c r="BUX33" s="14"/>
      <c r="BUY33" s="14"/>
      <c r="BUZ33" s="14"/>
      <c r="BVA33" s="14"/>
      <c r="BVB33" s="14"/>
      <c r="BVC33" s="14"/>
      <c r="BVD33" s="14"/>
      <c r="BVE33" s="14"/>
      <c r="BVF33" s="14"/>
      <c r="BVG33" s="14"/>
      <c r="BVH33" s="14"/>
      <c r="BVI33" s="14"/>
      <c r="BVJ33" s="14"/>
      <c r="BVK33" s="14"/>
      <c r="BVL33" s="14"/>
      <c r="BVM33" s="14"/>
      <c r="BVN33" s="14"/>
      <c r="BVO33" s="14"/>
      <c r="BVP33" s="14"/>
      <c r="BVQ33" s="14"/>
      <c r="BVR33" s="14"/>
      <c r="BVS33" s="14"/>
      <c r="BVT33" s="14"/>
      <c r="BVU33" s="14"/>
      <c r="BVV33" s="14"/>
      <c r="BVW33" s="14"/>
      <c r="BVX33" s="14"/>
      <c r="BVY33" s="14"/>
      <c r="BVZ33" s="14"/>
      <c r="BWA33" s="14"/>
      <c r="BWB33" s="14"/>
      <c r="BWC33" s="14"/>
      <c r="BWD33" s="14"/>
      <c r="BWE33" s="14"/>
      <c r="BWF33" s="14"/>
      <c r="BWG33" s="14"/>
      <c r="BWH33" s="14"/>
      <c r="BWI33" s="14"/>
      <c r="BWJ33" s="14"/>
      <c r="BWK33" s="14"/>
      <c r="BWL33" s="14"/>
      <c r="BWM33" s="14"/>
      <c r="BWN33" s="14"/>
      <c r="BWO33" s="14"/>
      <c r="BWP33" s="14"/>
      <c r="BWQ33" s="14"/>
      <c r="BWR33" s="14"/>
      <c r="BWS33" s="14"/>
      <c r="BWT33" s="14"/>
      <c r="BWU33" s="14"/>
      <c r="BWV33" s="14"/>
      <c r="BWW33" s="14"/>
      <c r="BWX33" s="14"/>
      <c r="BWY33" s="14"/>
      <c r="BWZ33" s="14"/>
      <c r="BXA33" s="14"/>
      <c r="BXB33" s="14"/>
      <c r="BXC33" s="14"/>
      <c r="BXD33" s="14"/>
      <c r="BXE33" s="14"/>
      <c r="BXF33" s="14"/>
      <c r="BXG33" s="14"/>
      <c r="BXH33" s="14"/>
      <c r="BXI33" s="14"/>
      <c r="BXJ33" s="14"/>
      <c r="BXK33" s="14"/>
      <c r="BXL33" s="14"/>
      <c r="BXM33" s="14"/>
      <c r="BXN33" s="14"/>
      <c r="BXO33" s="14"/>
      <c r="BXP33" s="14"/>
      <c r="BXQ33" s="14"/>
      <c r="BXR33" s="14"/>
      <c r="BXS33" s="14"/>
      <c r="BXT33" s="14"/>
      <c r="BXU33" s="14"/>
      <c r="BXV33" s="14"/>
      <c r="BXW33" s="14"/>
      <c r="BXX33" s="14"/>
      <c r="BXY33" s="14"/>
      <c r="BXZ33" s="14"/>
      <c r="BYA33" s="14"/>
      <c r="BYB33" s="14"/>
      <c r="BYC33" s="14"/>
      <c r="BYD33" s="14"/>
      <c r="BYE33" s="14"/>
      <c r="BYF33" s="14"/>
      <c r="BYG33" s="14"/>
      <c r="BYH33" s="14"/>
      <c r="BYI33" s="14"/>
      <c r="BYJ33" s="14"/>
      <c r="BYK33" s="14"/>
      <c r="BYL33" s="14"/>
      <c r="BYM33" s="14"/>
      <c r="BYN33" s="14"/>
      <c r="BYO33" s="14"/>
      <c r="BYP33" s="14"/>
      <c r="BYQ33" s="14"/>
      <c r="BYR33" s="14"/>
      <c r="BYS33" s="14"/>
      <c r="BYT33" s="14"/>
      <c r="BYU33" s="14"/>
      <c r="BYV33" s="14"/>
      <c r="BYW33" s="14"/>
      <c r="BYX33" s="14"/>
      <c r="BYY33" s="14"/>
      <c r="BYZ33" s="14"/>
      <c r="BZA33" s="14"/>
      <c r="BZB33" s="14"/>
      <c r="BZC33" s="14"/>
      <c r="BZD33" s="14"/>
      <c r="BZE33" s="14"/>
      <c r="BZF33" s="14"/>
      <c r="BZG33" s="14"/>
      <c r="BZH33" s="14"/>
      <c r="BZI33" s="14"/>
      <c r="BZJ33" s="14"/>
      <c r="BZK33" s="14"/>
      <c r="BZL33" s="14"/>
      <c r="BZM33" s="14"/>
      <c r="BZN33" s="14"/>
      <c r="BZO33" s="14"/>
      <c r="BZP33" s="14"/>
      <c r="BZQ33" s="14"/>
      <c r="BZR33" s="14"/>
      <c r="BZS33" s="14"/>
      <c r="BZT33" s="14"/>
      <c r="BZU33" s="14"/>
      <c r="BZV33" s="14"/>
      <c r="BZW33" s="14"/>
      <c r="BZX33" s="14"/>
      <c r="BZY33" s="14"/>
      <c r="BZZ33" s="14"/>
      <c r="CAA33" s="14"/>
      <c r="CAB33" s="14"/>
      <c r="CAC33" s="14"/>
      <c r="CAD33" s="14"/>
      <c r="CAE33" s="14"/>
      <c r="CAF33" s="14"/>
      <c r="CAG33" s="14"/>
      <c r="CAH33" s="14"/>
      <c r="CAI33" s="14"/>
      <c r="CAJ33" s="14"/>
      <c r="CAK33" s="14"/>
      <c r="CAL33" s="14"/>
      <c r="CAM33" s="14"/>
      <c r="CAN33" s="14"/>
      <c r="CAO33" s="14"/>
      <c r="CAP33" s="14"/>
      <c r="CAQ33" s="14"/>
      <c r="CAR33" s="14"/>
      <c r="CAS33" s="14"/>
      <c r="CAT33" s="14"/>
      <c r="CAU33" s="14"/>
      <c r="CAV33" s="14"/>
      <c r="CAW33" s="14"/>
      <c r="CAX33" s="14"/>
      <c r="CAY33" s="14"/>
      <c r="CAZ33" s="14"/>
      <c r="CBA33" s="14"/>
      <c r="CBB33" s="14"/>
      <c r="CBC33" s="14"/>
      <c r="CBD33" s="14"/>
      <c r="CBE33" s="14"/>
      <c r="CBF33" s="14"/>
      <c r="CBG33" s="14"/>
      <c r="CBH33" s="14"/>
      <c r="CBI33" s="14"/>
      <c r="CBJ33" s="14"/>
      <c r="CBK33" s="14"/>
      <c r="CBL33" s="14"/>
      <c r="CBM33" s="14"/>
      <c r="CBN33" s="14"/>
      <c r="CBO33" s="14"/>
      <c r="CBP33" s="14"/>
      <c r="CBQ33" s="14"/>
      <c r="CBR33" s="14"/>
      <c r="CBS33" s="14"/>
      <c r="CBT33" s="14"/>
      <c r="CBU33" s="14"/>
      <c r="CBV33" s="14"/>
      <c r="CBW33" s="14"/>
      <c r="CBX33" s="14"/>
      <c r="CBY33" s="14"/>
      <c r="CBZ33" s="14"/>
      <c r="CCA33" s="14"/>
      <c r="CCB33" s="14"/>
      <c r="CCC33" s="14"/>
      <c r="CCD33" s="14"/>
      <c r="CCE33" s="14"/>
      <c r="CCF33" s="14"/>
      <c r="CCG33" s="14"/>
      <c r="CCH33" s="14"/>
      <c r="CCI33" s="14"/>
      <c r="CCJ33" s="14"/>
      <c r="CCK33" s="14"/>
      <c r="CCL33" s="14"/>
      <c r="CCM33" s="14"/>
      <c r="CCN33" s="14"/>
      <c r="CCO33" s="14"/>
      <c r="CCP33" s="14"/>
      <c r="CCQ33" s="14"/>
      <c r="CCR33" s="14"/>
      <c r="CCS33" s="14"/>
      <c r="CCT33" s="14"/>
      <c r="CCU33" s="14"/>
      <c r="CCV33" s="14"/>
      <c r="CCW33" s="14"/>
      <c r="CCX33" s="14"/>
      <c r="CCY33" s="14"/>
      <c r="CCZ33" s="14"/>
      <c r="CDA33" s="14"/>
      <c r="CDB33" s="14"/>
      <c r="CDC33" s="14"/>
      <c r="CDD33" s="14"/>
      <c r="CDE33" s="14"/>
      <c r="CDF33" s="14"/>
      <c r="CDG33" s="14"/>
      <c r="CDH33" s="14"/>
      <c r="CDI33" s="14"/>
      <c r="CDJ33" s="14"/>
      <c r="CDK33" s="14"/>
      <c r="CDL33" s="14"/>
      <c r="CDM33" s="14"/>
      <c r="CDN33" s="14"/>
      <c r="CDO33" s="14"/>
      <c r="CDP33" s="14"/>
      <c r="CDQ33" s="14"/>
      <c r="CDR33" s="14"/>
      <c r="CDS33" s="14"/>
      <c r="CDT33" s="14"/>
      <c r="CDU33" s="14"/>
      <c r="CDV33" s="14"/>
      <c r="CDW33" s="14"/>
      <c r="CDX33" s="14"/>
      <c r="CDY33" s="14"/>
      <c r="CDZ33" s="14"/>
      <c r="CEA33" s="14"/>
      <c r="CEB33" s="14"/>
      <c r="CEC33" s="14"/>
      <c r="CED33" s="14"/>
      <c r="CEE33" s="14"/>
      <c r="CEF33" s="14"/>
      <c r="CEG33" s="14"/>
      <c r="CEH33" s="14"/>
      <c r="CEI33" s="14"/>
      <c r="CEJ33" s="14"/>
      <c r="CEK33" s="14"/>
      <c r="CEL33" s="14"/>
      <c r="CEM33" s="14"/>
      <c r="CEN33" s="14"/>
      <c r="CEO33" s="14"/>
      <c r="CEP33" s="14"/>
      <c r="CEQ33" s="14"/>
      <c r="CER33" s="14"/>
      <c r="CES33" s="14"/>
      <c r="CET33" s="14"/>
      <c r="CEU33" s="14"/>
      <c r="CEV33" s="14"/>
      <c r="CEW33" s="14"/>
      <c r="CEX33" s="14"/>
      <c r="CEY33" s="14"/>
      <c r="CEZ33" s="14"/>
      <c r="CFA33" s="14"/>
      <c r="CFB33" s="14"/>
      <c r="CFC33" s="14"/>
      <c r="CFD33" s="14"/>
      <c r="CFE33" s="14"/>
      <c r="CFF33" s="14"/>
      <c r="CFG33" s="14"/>
      <c r="CFH33" s="14"/>
      <c r="CFI33" s="14"/>
      <c r="CFJ33" s="14"/>
      <c r="CFK33" s="14"/>
      <c r="CFL33" s="14"/>
      <c r="CFM33" s="14"/>
      <c r="CFN33" s="14"/>
      <c r="CFO33" s="14"/>
      <c r="CFP33" s="14"/>
      <c r="CFQ33" s="14"/>
      <c r="CFR33" s="14"/>
      <c r="CFS33" s="14"/>
      <c r="CFT33" s="14"/>
      <c r="CFU33" s="14"/>
      <c r="CFV33" s="14"/>
      <c r="CFW33" s="14"/>
      <c r="CFX33" s="14"/>
      <c r="CFY33" s="14"/>
      <c r="CFZ33" s="14"/>
      <c r="CGA33" s="14"/>
      <c r="CGB33" s="14"/>
      <c r="CGC33" s="14"/>
      <c r="CGD33" s="14"/>
      <c r="CGE33" s="14"/>
      <c r="CGF33" s="14"/>
      <c r="CGG33" s="14"/>
      <c r="CGH33" s="14"/>
      <c r="CGI33" s="14"/>
      <c r="CGJ33" s="14"/>
      <c r="CGK33" s="14"/>
      <c r="CGL33" s="14"/>
      <c r="CGM33" s="14"/>
      <c r="CGN33" s="14"/>
      <c r="CGO33" s="14"/>
      <c r="CGP33" s="14"/>
      <c r="CGQ33" s="14"/>
      <c r="CGR33" s="14"/>
      <c r="CGS33" s="14"/>
      <c r="CGT33" s="14"/>
      <c r="CGU33" s="14"/>
      <c r="CGV33" s="14"/>
      <c r="CGW33" s="14"/>
      <c r="CGX33" s="14"/>
      <c r="CGY33" s="14"/>
      <c r="CGZ33" s="14"/>
      <c r="CHA33" s="14"/>
      <c r="CHB33" s="14"/>
      <c r="CHC33" s="14"/>
      <c r="CHD33" s="14"/>
      <c r="CHE33" s="14"/>
      <c r="CHF33" s="14"/>
      <c r="CHG33" s="14"/>
      <c r="CHH33" s="14"/>
      <c r="CHI33" s="14"/>
      <c r="CHJ33" s="14"/>
      <c r="CHK33" s="14"/>
      <c r="CHL33" s="14"/>
      <c r="CHM33" s="14"/>
      <c r="CHN33" s="14"/>
      <c r="CHO33" s="14"/>
      <c r="CHP33" s="14"/>
      <c r="CHQ33" s="14"/>
      <c r="CHR33" s="14"/>
      <c r="CHS33" s="14"/>
      <c r="CHT33" s="14"/>
      <c r="CHU33" s="14"/>
      <c r="CHV33" s="14"/>
      <c r="CHW33" s="14"/>
      <c r="CHX33" s="14"/>
      <c r="CHY33" s="14"/>
      <c r="CHZ33" s="14"/>
      <c r="CIA33" s="14"/>
      <c r="CIB33" s="14"/>
      <c r="CIC33" s="14"/>
      <c r="CID33" s="14"/>
      <c r="CIE33" s="14"/>
      <c r="CIF33" s="14"/>
      <c r="CIG33" s="14"/>
      <c r="CIH33" s="14"/>
      <c r="CII33" s="14"/>
      <c r="CIJ33" s="14"/>
      <c r="CIK33" s="14"/>
      <c r="CIL33" s="14"/>
      <c r="CIM33" s="14"/>
      <c r="CIN33" s="14"/>
      <c r="CIO33" s="14"/>
      <c r="CIP33" s="14"/>
      <c r="CIQ33" s="14"/>
      <c r="CIR33" s="14"/>
      <c r="CIS33" s="14"/>
      <c r="CIT33" s="14"/>
      <c r="CIU33" s="14"/>
      <c r="CIV33" s="14"/>
      <c r="CIW33" s="14"/>
      <c r="CIX33" s="14"/>
      <c r="CIY33" s="14"/>
      <c r="CIZ33" s="14"/>
      <c r="CJA33" s="14"/>
      <c r="CJB33" s="14"/>
      <c r="CJC33" s="14"/>
      <c r="CJD33" s="14"/>
      <c r="CJE33" s="14"/>
      <c r="CJF33" s="14"/>
      <c r="CJG33" s="14"/>
      <c r="CJH33" s="14"/>
      <c r="CJI33" s="14"/>
      <c r="CJJ33" s="14"/>
      <c r="CJK33" s="14"/>
      <c r="CJL33" s="14"/>
      <c r="CJM33" s="14"/>
      <c r="CJN33" s="14"/>
      <c r="CJO33" s="14"/>
      <c r="CJP33" s="14"/>
      <c r="CJQ33" s="14"/>
      <c r="CJR33" s="14"/>
      <c r="CJS33" s="14"/>
      <c r="CJT33" s="14"/>
      <c r="CJU33" s="14"/>
      <c r="CJV33" s="14"/>
      <c r="CJW33" s="14"/>
      <c r="CJX33" s="14"/>
      <c r="CJY33" s="14"/>
      <c r="CJZ33" s="14"/>
      <c r="CKA33" s="14"/>
      <c r="CKB33" s="14"/>
      <c r="CKC33" s="14"/>
      <c r="CKD33" s="14"/>
      <c r="CKE33" s="14"/>
      <c r="CKF33" s="14"/>
      <c r="CKG33" s="14"/>
      <c r="CKH33" s="14"/>
      <c r="CKI33" s="14"/>
      <c r="CKJ33" s="14"/>
      <c r="CKK33" s="14"/>
      <c r="CKL33" s="14"/>
      <c r="CKM33" s="14"/>
      <c r="CKN33" s="14"/>
      <c r="CKO33" s="14"/>
      <c r="CKP33" s="14"/>
      <c r="CKQ33" s="14"/>
      <c r="CKR33" s="14"/>
      <c r="CKS33" s="14"/>
      <c r="CKT33" s="14"/>
      <c r="CKU33" s="14"/>
      <c r="CKV33" s="14"/>
      <c r="CKW33" s="14"/>
      <c r="CKX33" s="14"/>
      <c r="CKY33" s="14"/>
      <c r="CKZ33" s="14"/>
      <c r="CLA33" s="14"/>
      <c r="CLB33" s="14"/>
      <c r="CLC33" s="14"/>
      <c r="CLD33" s="14"/>
      <c r="CLE33" s="14"/>
      <c r="CLF33" s="14"/>
      <c r="CLG33" s="14"/>
      <c r="CLH33" s="14"/>
      <c r="CLI33" s="14"/>
      <c r="CLJ33" s="14"/>
      <c r="CLK33" s="14"/>
      <c r="CLL33" s="14"/>
      <c r="CLM33" s="14"/>
      <c r="CLN33" s="14"/>
      <c r="CLO33" s="14"/>
      <c r="CLP33" s="14"/>
      <c r="CLQ33" s="14"/>
      <c r="CLR33" s="14"/>
      <c r="CLS33" s="14"/>
      <c r="CLT33" s="14"/>
      <c r="CLU33" s="14"/>
      <c r="CLV33" s="14"/>
      <c r="CLW33" s="14"/>
      <c r="CLX33" s="14"/>
      <c r="CLY33" s="14"/>
      <c r="CLZ33" s="14"/>
      <c r="CMA33" s="14"/>
      <c r="CMB33" s="14"/>
      <c r="CMC33" s="14"/>
      <c r="CMD33" s="14"/>
      <c r="CME33" s="14"/>
      <c r="CMF33" s="14"/>
      <c r="CMG33" s="14"/>
      <c r="CMH33" s="14"/>
      <c r="CMI33" s="14"/>
      <c r="CMJ33" s="14"/>
      <c r="CMK33" s="14"/>
      <c r="CML33" s="14"/>
      <c r="CMM33" s="14"/>
      <c r="CMN33" s="14"/>
      <c r="CMO33" s="14"/>
      <c r="CMP33" s="14"/>
      <c r="CMQ33" s="14"/>
      <c r="CMR33" s="14"/>
      <c r="CMS33" s="14"/>
      <c r="CMT33" s="14"/>
      <c r="CMU33" s="14"/>
      <c r="CMV33" s="14"/>
      <c r="CMW33" s="14"/>
      <c r="CMX33" s="14"/>
      <c r="CMY33" s="14"/>
      <c r="CMZ33" s="14"/>
      <c r="CNA33" s="14"/>
      <c r="CNB33" s="14"/>
      <c r="CNC33" s="14"/>
      <c r="CND33" s="14"/>
      <c r="CNE33" s="14"/>
      <c r="CNF33" s="14"/>
      <c r="CNG33" s="14"/>
      <c r="CNH33" s="14"/>
      <c r="CNI33" s="14"/>
      <c r="CNJ33" s="14"/>
      <c r="CNK33" s="14"/>
      <c r="CNL33" s="14"/>
      <c r="CNM33" s="14"/>
      <c r="CNN33" s="14"/>
      <c r="CNO33" s="14"/>
      <c r="CNP33" s="14"/>
      <c r="CNQ33" s="14"/>
      <c r="CNR33" s="14"/>
      <c r="CNS33" s="14"/>
      <c r="CNT33" s="14"/>
      <c r="CNU33" s="14"/>
      <c r="CNV33" s="14"/>
      <c r="CNW33" s="14"/>
      <c r="CNX33" s="14"/>
      <c r="CNY33" s="14"/>
      <c r="CNZ33" s="14"/>
      <c r="COA33" s="14"/>
      <c r="COB33" s="14"/>
      <c r="COC33" s="14"/>
      <c r="COD33" s="14"/>
      <c r="COE33" s="14"/>
      <c r="COF33" s="14"/>
      <c r="COG33" s="14"/>
      <c r="COH33" s="14"/>
      <c r="COI33" s="14"/>
      <c r="COJ33" s="14"/>
      <c r="COK33" s="14"/>
      <c r="COL33" s="14"/>
      <c r="COM33" s="14"/>
      <c r="CON33" s="14"/>
      <c r="COO33" s="14"/>
      <c r="COP33" s="14"/>
      <c r="COQ33" s="14"/>
      <c r="COR33" s="14"/>
      <c r="COS33" s="14"/>
      <c r="COT33" s="14"/>
      <c r="COU33" s="14"/>
      <c r="COV33" s="14"/>
      <c r="COW33" s="14"/>
      <c r="COX33" s="14"/>
      <c r="COY33" s="14"/>
      <c r="COZ33" s="14"/>
      <c r="CPA33" s="14"/>
      <c r="CPB33" s="14"/>
      <c r="CPC33" s="14"/>
      <c r="CPD33" s="14"/>
      <c r="CPE33" s="14"/>
      <c r="CPF33" s="14"/>
      <c r="CPG33" s="14"/>
      <c r="CPH33" s="14"/>
      <c r="CPI33" s="14"/>
      <c r="CPJ33" s="14"/>
      <c r="CPK33" s="14"/>
      <c r="CPL33" s="14"/>
      <c r="CPM33" s="14"/>
      <c r="CPN33" s="14"/>
      <c r="CPO33" s="14"/>
      <c r="CPP33" s="14"/>
      <c r="CPQ33" s="14"/>
      <c r="CPR33" s="14"/>
      <c r="CPS33" s="14"/>
      <c r="CPT33" s="14"/>
      <c r="CPU33" s="14"/>
      <c r="CPV33" s="14"/>
      <c r="CPW33" s="14"/>
      <c r="CPX33" s="14"/>
      <c r="CPY33" s="14"/>
      <c r="CPZ33" s="14"/>
      <c r="CQA33" s="14"/>
      <c r="CQB33" s="14"/>
      <c r="CQC33" s="14"/>
      <c r="CQD33" s="14"/>
      <c r="CQE33" s="14"/>
      <c r="CQF33" s="14"/>
      <c r="CQG33" s="14"/>
      <c r="CQH33" s="14"/>
      <c r="CQI33" s="14"/>
      <c r="CQJ33" s="14"/>
      <c r="CQK33" s="14"/>
      <c r="CQL33" s="14"/>
      <c r="CQM33" s="14"/>
      <c r="CQN33" s="14"/>
      <c r="CQO33" s="14"/>
      <c r="CQP33" s="14"/>
      <c r="CQQ33" s="14"/>
      <c r="CQR33" s="14"/>
      <c r="CQS33" s="14"/>
      <c r="CQT33" s="14"/>
      <c r="CQU33" s="14"/>
      <c r="CQV33" s="14"/>
      <c r="CQW33" s="14"/>
      <c r="CQX33" s="14"/>
      <c r="CQY33" s="14"/>
      <c r="CQZ33" s="14"/>
      <c r="CRA33" s="14"/>
      <c r="CRB33" s="14"/>
      <c r="CRC33" s="14"/>
      <c r="CRD33" s="14"/>
      <c r="CRE33" s="14"/>
      <c r="CRF33" s="14"/>
      <c r="CRG33" s="14"/>
      <c r="CRH33" s="14"/>
      <c r="CRI33" s="14"/>
      <c r="CRJ33" s="14"/>
      <c r="CRK33" s="14"/>
      <c r="CRL33" s="14"/>
      <c r="CRM33" s="14"/>
      <c r="CRN33" s="14"/>
      <c r="CRO33" s="14"/>
      <c r="CRP33" s="14"/>
      <c r="CRQ33" s="14"/>
      <c r="CRR33" s="14"/>
      <c r="CRS33" s="14"/>
      <c r="CRT33" s="14"/>
      <c r="CRU33" s="14"/>
      <c r="CRV33" s="14"/>
      <c r="CRW33" s="14"/>
      <c r="CRX33" s="14"/>
      <c r="CRY33" s="14"/>
      <c r="CRZ33" s="14"/>
      <c r="CSA33" s="14"/>
      <c r="CSB33" s="14"/>
      <c r="CSC33" s="14"/>
      <c r="CSD33" s="14"/>
      <c r="CSE33" s="14"/>
      <c r="CSF33" s="14"/>
      <c r="CSG33" s="14"/>
      <c r="CSH33" s="14"/>
      <c r="CSI33" s="14"/>
      <c r="CSJ33" s="14"/>
      <c r="CSK33" s="14"/>
      <c r="CSL33" s="14"/>
      <c r="CSM33" s="14"/>
      <c r="CSN33" s="14"/>
      <c r="CSO33" s="14"/>
      <c r="CSP33" s="14"/>
      <c r="CSQ33" s="14"/>
      <c r="CSR33" s="14"/>
      <c r="CSS33" s="14"/>
      <c r="CST33" s="14"/>
      <c r="CSU33" s="14"/>
      <c r="CSV33" s="14"/>
      <c r="CSW33" s="14"/>
      <c r="CSX33" s="14"/>
      <c r="CSY33" s="14"/>
      <c r="CSZ33" s="14"/>
      <c r="CTA33" s="14"/>
      <c r="CTB33" s="14"/>
      <c r="CTC33" s="14"/>
      <c r="CTD33" s="14"/>
      <c r="CTE33" s="14"/>
      <c r="CTF33" s="14"/>
      <c r="CTG33" s="14"/>
      <c r="CTH33" s="14"/>
      <c r="CTI33" s="14"/>
      <c r="CTJ33" s="14"/>
      <c r="CTK33" s="14"/>
      <c r="CTL33" s="14"/>
      <c r="CTM33" s="14"/>
      <c r="CTN33" s="14"/>
      <c r="CTO33" s="14"/>
      <c r="CTP33" s="14"/>
      <c r="CTQ33" s="14"/>
      <c r="CTR33" s="14"/>
      <c r="CTS33" s="14"/>
      <c r="CTT33" s="14"/>
      <c r="CTU33" s="14"/>
      <c r="CTV33" s="14"/>
      <c r="CTW33" s="14"/>
      <c r="CTX33" s="14"/>
      <c r="CTY33" s="14"/>
      <c r="CTZ33" s="14"/>
      <c r="CUA33" s="14"/>
      <c r="CUB33" s="14"/>
      <c r="CUC33" s="14"/>
      <c r="CUD33" s="14"/>
      <c r="CUE33" s="14"/>
      <c r="CUF33" s="14"/>
      <c r="CUG33" s="14"/>
      <c r="CUH33" s="14"/>
      <c r="CUI33" s="14"/>
      <c r="CUJ33" s="14"/>
      <c r="CUK33" s="14"/>
      <c r="CUL33" s="14"/>
      <c r="CUM33" s="14"/>
      <c r="CUN33" s="14"/>
      <c r="CUO33" s="14"/>
      <c r="CUP33" s="14"/>
      <c r="CUQ33" s="14"/>
      <c r="CUR33" s="14"/>
      <c r="CUS33" s="14"/>
      <c r="CUT33" s="14"/>
      <c r="CUU33" s="14"/>
      <c r="CUV33" s="14"/>
      <c r="CUW33" s="14"/>
      <c r="CUX33" s="14"/>
      <c r="CUY33" s="14"/>
      <c r="CUZ33" s="14"/>
      <c r="CVA33" s="14"/>
      <c r="CVB33" s="14"/>
      <c r="CVC33" s="14"/>
      <c r="CVD33" s="14"/>
      <c r="CVE33" s="14"/>
      <c r="CVF33" s="14"/>
      <c r="CVG33" s="14"/>
      <c r="CVH33" s="14"/>
      <c r="CVI33" s="14"/>
      <c r="CVJ33" s="14"/>
      <c r="CVK33" s="14"/>
      <c r="CVL33" s="14"/>
      <c r="CVM33" s="14"/>
      <c r="CVN33" s="14"/>
      <c r="CVO33" s="14"/>
      <c r="CVP33" s="14"/>
      <c r="CVQ33" s="14"/>
      <c r="CVR33" s="14"/>
      <c r="CVS33" s="14"/>
      <c r="CVT33" s="14"/>
      <c r="CVU33" s="14"/>
      <c r="CVV33" s="14"/>
      <c r="CVW33" s="14"/>
      <c r="CVX33" s="14"/>
      <c r="CVY33" s="14"/>
      <c r="CVZ33" s="14"/>
      <c r="CWA33" s="14"/>
      <c r="CWB33" s="14"/>
      <c r="CWC33" s="14"/>
      <c r="CWD33" s="14"/>
      <c r="CWE33" s="14"/>
      <c r="CWF33" s="14"/>
      <c r="CWG33" s="14"/>
      <c r="CWH33" s="14"/>
      <c r="CWI33" s="14"/>
      <c r="CWJ33" s="14"/>
      <c r="CWK33" s="14"/>
      <c r="CWL33" s="14"/>
      <c r="CWM33" s="14"/>
      <c r="CWN33" s="14"/>
      <c r="CWO33" s="14"/>
      <c r="CWP33" s="14"/>
      <c r="CWQ33" s="14"/>
      <c r="CWR33" s="14"/>
      <c r="CWS33" s="14"/>
      <c r="CWT33" s="14"/>
      <c r="CWU33" s="14"/>
      <c r="CWV33" s="14"/>
      <c r="CWW33" s="14"/>
      <c r="CWX33" s="14"/>
      <c r="CWY33" s="14"/>
      <c r="CWZ33" s="14"/>
      <c r="CXA33" s="14"/>
      <c r="CXB33" s="14"/>
      <c r="CXC33" s="14"/>
      <c r="CXD33" s="14"/>
      <c r="CXE33" s="14"/>
      <c r="CXF33" s="14"/>
      <c r="CXG33" s="14"/>
      <c r="CXH33" s="14"/>
      <c r="CXI33" s="14"/>
      <c r="CXJ33" s="14"/>
      <c r="CXK33" s="14"/>
      <c r="CXL33" s="14"/>
      <c r="CXM33" s="14"/>
      <c r="CXN33" s="14"/>
      <c r="CXO33" s="14"/>
      <c r="CXP33" s="14"/>
      <c r="CXQ33" s="14"/>
      <c r="CXR33" s="14"/>
      <c r="CXS33" s="14"/>
      <c r="CXT33" s="14"/>
      <c r="CXU33" s="14"/>
      <c r="CXV33" s="14"/>
      <c r="CXW33" s="14"/>
      <c r="CXX33" s="14"/>
      <c r="CXY33" s="14"/>
      <c r="CXZ33" s="14"/>
      <c r="CYA33" s="14"/>
      <c r="CYB33" s="14"/>
      <c r="CYC33" s="14"/>
      <c r="CYD33" s="14"/>
      <c r="CYE33" s="14"/>
      <c r="CYF33" s="14"/>
      <c r="CYG33" s="14"/>
      <c r="CYH33" s="14"/>
      <c r="CYI33" s="14"/>
      <c r="CYJ33" s="14"/>
      <c r="CYK33" s="14"/>
      <c r="CYL33" s="14"/>
      <c r="CYM33" s="14"/>
      <c r="CYN33" s="14"/>
      <c r="CYO33" s="14"/>
      <c r="CYP33" s="14"/>
      <c r="CYQ33" s="14"/>
      <c r="CYR33" s="14"/>
      <c r="CYS33" s="14"/>
      <c r="CYT33" s="14"/>
      <c r="CYU33" s="14"/>
      <c r="CYV33" s="14"/>
      <c r="CYW33" s="14"/>
      <c r="CYX33" s="14"/>
      <c r="CYY33" s="14"/>
      <c r="CYZ33" s="14"/>
      <c r="CZA33" s="14"/>
      <c r="CZB33" s="14"/>
      <c r="CZC33" s="14"/>
      <c r="CZD33" s="14"/>
      <c r="CZE33" s="14"/>
      <c r="CZF33" s="14"/>
      <c r="CZG33" s="14"/>
      <c r="CZH33" s="14"/>
      <c r="CZI33" s="14"/>
      <c r="CZJ33" s="14"/>
      <c r="CZK33" s="14"/>
      <c r="CZL33" s="14"/>
      <c r="CZM33" s="14"/>
      <c r="CZN33" s="14"/>
      <c r="CZO33" s="14"/>
      <c r="CZP33" s="14"/>
      <c r="CZQ33" s="14"/>
      <c r="CZR33" s="14"/>
      <c r="CZS33" s="14"/>
      <c r="CZT33" s="14"/>
      <c r="CZU33" s="14"/>
      <c r="CZV33" s="14"/>
      <c r="CZW33" s="14"/>
      <c r="CZX33" s="14"/>
      <c r="CZY33" s="14"/>
      <c r="CZZ33" s="14"/>
      <c r="DAA33" s="14"/>
      <c r="DAB33" s="14"/>
      <c r="DAC33" s="14"/>
      <c r="DAD33" s="14"/>
      <c r="DAE33" s="14"/>
      <c r="DAF33" s="14"/>
      <c r="DAG33" s="14"/>
      <c r="DAH33" s="14"/>
      <c r="DAI33" s="14"/>
      <c r="DAJ33" s="14"/>
      <c r="DAK33" s="14"/>
      <c r="DAL33" s="14"/>
      <c r="DAM33" s="14"/>
      <c r="DAN33" s="14"/>
      <c r="DAO33" s="14"/>
      <c r="DAP33" s="14"/>
      <c r="DAQ33" s="14"/>
      <c r="DAR33" s="14"/>
      <c r="DAS33" s="14"/>
      <c r="DAT33" s="14"/>
      <c r="DAU33" s="14"/>
      <c r="DAV33" s="14"/>
      <c r="DAW33" s="14"/>
      <c r="DAX33" s="14"/>
      <c r="DAY33" s="14"/>
      <c r="DAZ33" s="14"/>
      <c r="DBA33" s="14"/>
      <c r="DBB33" s="14"/>
      <c r="DBC33" s="14"/>
      <c r="DBD33" s="14"/>
      <c r="DBE33" s="14"/>
      <c r="DBF33" s="14"/>
      <c r="DBG33" s="14"/>
      <c r="DBH33" s="14"/>
      <c r="DBI33" s="14"/>
      <c r="DBJ33" s="14"/>
      <c r="DBK33" s="14"/>
      <c r="DBL33" s="14"/>
      <c r="DBM33" s="14"/>
      <c r="DBN33" s="14"/>
      <c r="DBO33" s="14"/>
      <c r="DBP33" s="14"/>
      <c r="DBQ33" s="14"/>
      <c r="DBR33" s="14"/>
      <c r="DBS33" s="14"/>
      <c r="DBT33" s="14"/>
      <c r="DBU33" s="14"/>
      <c r="DBV33" s="14"/>
      <c r="DBW33" s="14"/>
      <c r="DBX33" s="14"/>
      <c r="DBY33" s="14"/>
      <c r="DBZ33" s="14"/>
      <c r="DCA33" s="14"/>
      <c r="DCB33" s="14"/>
      <c r="DCC33" s="14"/>
      <c r="DCD33" s="14"/>
      <c r="DCE33" s="14"/>
      <c r="DCF33" s="14"/>
      <c r="DCG33" s="14"/>
      <c r="DCH33" s="14"/>
      <c r="DCI33" s="14"/>
      <c r="DCJ33" s="14"/>
      <c r="DCK33" s="14"/>
      <c r="DCL33" s="14"/>
      <c r="DCM33" s="14"/>
      <c r="DCN33" s="14"/>
      <c r="DCO33" s="14"/>
      <c r="DCP33" s="14"/>
      <c r="DCQ33" s="14"/>
      <c r="DCR33" s="14"/>
      <c r="DCS33" s="14"/>
      <c r="DCT33" s="14"/>
      <c r="DCU33" s="14"/>
      <c r="DCV33" s="14"/>
      <c r="DCW33" s="14"/>
      <c r="DCX33" s="14"/>
      <c r="DCY33" s="14"/>
      <c r="DCZ33" s="14"/>
      <c r="DDA33" s="14"/>
      <c r="DDB33" s="14"/>
      <c r="DDC33" s="14"/>
      <c r="DDD33" s="14"/>
      <c r="DDE33" s="14"/>
      <c r="DDF33" s="14"/>
      <c r="DDG33" s="14"/>
      <c r="DDH33" s="14"/>
      <c r="DDI33" s="14"/>
      <c r="DDJ33" s="14"/>
      <c r="DDK33" s="14"/>
      <c r="DDL33" s="14"/>
      <c r="DDM33" s="14"/>
      <c r="DDN33" s="14"/>
      <c r="DDO33" s="14"/>
      <c r="DDP33" s="14"/>
      <c r="DDQ33" s="14"/>
      <c r="DDR33" s="14"/>
      <c r="DDS33" s="14"/>
      <c r="DDT33" s="14"/>
      <c r="DDU33" s="14"/>
      <c r="DDV33" s="14"/>
      <c r="DDW33" s="14"/>
      <c r="DDX33" s="14"/>
      <c r="DDY33" s="14"/>
      <c r="DDZ33" s="14"/>
      <c r="DEA33" s="14"/>
      <c r="DEB33" s="14"/>
      <c r="DEC33" s="14"/>
      <c r="DED33" s="14"/>
      <c r="DEE33" s="14"/>
      <c r="DEF33" s="14"/>
      <c r="DEG33" s="14"/>
      <c r="DEH33" s="14"/>
      <c r="DEI33" s="14"/>
      <c r="DEJ33" s="14"/>
      <c r="DEK33" s="14"/>
      <c r="DEL33" s="14"/>
      <c r="DEM33" s="14"/>
      <c r="DEN33" s="14"/>
      <c r="DEO33" s="14"/>
      <c r="DEP33" s="14"/>
      <c r="DEQ33" s="14"/>
      <c r="DER33" s="14"/>
      <c r="DES33" s="14"/>
      <c r="DET33" s="14"/>
      <c r="DEU33" s="14"/>
      <c r="DEV33" s="14"/>
      <c r="DEW33" s="14"/>
      <c r="DEX33" s="14"/>
      <c r="DEY33" s="14"/>
      <c r="DEZ33" s="14"/>
      <c r="DFA33" s="14"/>
      <c r="DFB33" s="14"/>
      <c r="DFC33" s="14"/>
      <c r="DFD33" s="14"/>
      <c r="DFE33" s="14"/>
      <c r="DFF33" s="14"/>
      <c r="DFG33" s="14"/>
      <c r="DFH33" s="14"/>
      <c r="DFI33" s="14"/>
      <c r="DFJ33" s="14"/>
      <c r="DFK33" s="14"/>
      <c r="DFL33" s="14"/>
      <c r="DFM33" s="14"/>
      <c r="DFN33" s="14"/>
      <c r="DFO33" s="14"/>
      <c r="DFP33" s="14"/>
      <c r="DFQ33" s="14"/>
      <c r="DFR33" s="14"/>
      <c r="DFS33" s="14"/>
      <c r="DFT33" s="14"/>
      <c r="DFU33" s="14"/>
      <c r="DFV33" s="14"/>
      <c r="DFW33" s="14"/>
      <c r="DFX33" s="14"/>
      <c r="DFY33" s="14"/>
      <c r="DFZ33" s="14"/>
      <c r="DGA33" s="14"/>
      <c r="DGB33" s="14"/>
      <c r="DGC33" s="14"/>
      <c r="DGD33" s="14"/>
      <c r="DGE33" s="14"/>
      <c r="DGF33" s="14"/>
      <c r="DGG33" s="14"/>
      <c r="DGH33" s="14"/>
      <c r="DGI33" s="14"/>
      <c r="DGJ33" s="14"/>
      <c r="DGK33" s="14"/>
      <c r="DGL33" s="14"/>
      <c r="DGM33" s="14"/>
      <c r="DGN33" s="14"/>
      <c r="DGO33" s="14"/>
      <c r="DGP33" s="14"/>
      <c r="DGQ33" s="14"/>
      <c r="DGR33" s="14"/>
      <c r="DGS33" s="14"/>
      <c r="DGT33" s="14"/>
      <c r="DGU33" s="14"/>
      <c r="DGV33" s="14"/>
      <c r="DGW33" s="14"/>
      <c r="DGX33" s="14"/>
      <c r="DGY33" s="14"/>
      <c r="DGZ33" s="14"/>
      <c r="DHA33" s="14"/>
      <c r="DHB33" s="14"/>
      <c r="DHC33" s="14"/>
      <c r="DHD33" s="14"/>
      <c r="DHE33" s="14"/>
      <c r="DHF33" s="14"/>
      <c r="DHG33" s="14"/>
      <c r="DHH33" s="14"/>
      <c r="DHI33" s="14"/>
      <c r="DHJ33" s="14"/>
      <c r="DHK33" s="14"/>
      <c r="DHL33" s="14"/>
      <c r="DHM33" s="14"/>
      <c r="DHN33" s="14"/>
      <c r="DHO33" s="14"/>
      <c r="DHP33" s="14"/>
      <c r="DHQ33" s="14"/>
      <c r="DHR33" s="14"/>
      <c r="DHS33" s="14"/>
      <c r="DHT33" s="14"/>
      <c r="DHU33" s="14"/>
      <c r="DHV33" s="14"/>
      <c r="DHW33" s="14"/>
      <c r="DHX33" s="14"/>
      <c r="DHY33" s="14"/>
      <c r="DHZ33" s="14"/>
      <c r="DIA33" s="14"/>
      <c r="DIB33" s="14"/>
      <c r="DIC33" s="14"/>
      <c r="DID33" s="14"/>
      <c r="DIE33" s="14"/>
      <c r="DIF33" s="14"/>
      <c r="DIG33" s="14"/>
      <c r="DIH33" s="14"/>
      <c r="DII33" s="14"/>
      <c r="DIJ33" s="14"/>
      <c r="DIK33" s="14"/>
      <c r="DIL33" s="14"/>
      <c r="DIM33" s="14"/>
      <c r="DIN33" s="14"/>
      <c r="DIO33" s="14"/>
      <c r="DIP33" s="14"/>
      <c r="DIQ33" s="14"/>
      <c r="DIR33" s="14"/>
      <c r="DIS33" s="14"/>
      <c r="DIT33" s="14"/>
      <c r="DIU33" s="14"/>
      <c r="DIV33" s="14"/>
      <c r="DIW33" s="14"/>
      <c r="DIX33" s="14"/>
      <c r="DIY33" s="14"/>
      <c r="DIZ33" s="14"/>
      <c r="DJA33" s="14"/>
      <c r="DJB33" s="14"/>
      <c r="DJC33" s="14"/>
      <c r="DJD33" s="14"/>
      <c r="DJE33" s="14"/>
      <c r="DJF33" s="14"/>
      <c r="DJG33" s="14"/>
      <c r="DJH33" s="14"/>
      <c r="DJI33" s="14"/>
      <c r="DJJ33" s="14"/>
      <c r="DJK33" s="14"/>
      <c r="DJL33" s="14"/>
      <c r="DJM33" s="14"/>
      <c r="DJN33" s="14"/>
      <c r="DJO33" s="14"/>
      <c r="DJP33" s="14"/>
      <c r="DJQ33" s="14"/>
      <c r="DJR33" s="14"/>
      <c r="DJS33" s="14"/>
      <c r="DJT33" s="14"/>
      <c r="DJU33" s="14"/>
      <c r="DJV33" s="14"/>
      <c r="DJW33" s="14"/>
      <c r="DJX33" s="14"/>
      <c r="DJY33" s="14"/>
      <c r="DJZ33" s="14"/>
      <c r="DKA33" s="14"/>
      <c r="DKB33" s="14"/>
      <c r="DKC33" s="14"/>
      <c r="DKD33" s="14"/>
      <c r="DKE33" s="14"/>
      <c r="DKF33" s="14"/>
      <c r="DKG33" s="14"/>
      <c r="DKH33" s="14"/>
      <c r="DKI33" s="14"/>
      <c r="DKJ33" s="14"/>
      <c r="DKK33" s="14"/>
      <c r="DKL33" s="14"/>
      <c r="DKM33" s="14"/>
      <c r="DKN33" s="14"/>
      <c r="DKO33" s="14"/>
      <c r="DKP33" s="14"/>
      <c r="DKQ33" s="14"/>
      <c r="DKR33" s="14"/>
      <c r="DKS33" s="14"/>
      <c r="DKT33" s="14"/>
      <c r="DKU33" s="14"/>
      <c r="DKV33" s="14"/>
      <c r="DKW33" s="14"/>
      <c r="DKX33" s="14"/>
      <c r="DKY33" s="14"/>
      <c r="DKZ33" s="14"/>
      <c r="DLA33" s="14"/>
      <c r="DLB33" s="14"/>
      <c r="DLC33" s="14"/>
      <c r="DLD33" s="14"/>
      <c r="DLE33" s="14"/>
      <c r="DLF33" s="14"/>
      <c r="DLG33" s="14"/>
      <c r="DLH33" s="14"/>
      <c r="DLI33" s="14"/>
      <c r="DLJ33" s="14"/>
      <c r="DLK33" s="14"/>
      <c r="DLL33" s="14"/>
      <c r="DLM33" s="14"/>
      <c r="DLN33" s="14"/>
      <c r="DLO33" s="14"/>
      <c r="DLP33" s="14"/>
      <c r="DLQ33" s="14"/>
      <c r="DLR33" s="14"/>
      <c r="DLS33" s="14"/>
      <c r="DLT33" s="14"/>
      <c r="DLU33" s="14"/>
      <c r="DLV33" s="14"/>
      <c r="DLW33" s="14"/>
      <c r="DLX33" s="14"/>
      <c r="DLY33" s="14"/>
      <c r="DLZ33" s="14"/>
      <c r="DMA33" s="14"/>
      <c r="DMB33" s="14"/>
      <c r="DMC33" s="14"/>
      <c r="DMD33" s="14"/>
      <c r="DME33" s="14"/>
      <c r="DMF33" s="14"/>
      <c r="DMG33" s="14"/>
      <c r="DMH33" s="14"/>
      <c r="DMI33" s="14"/>
      <c r="DMJ33" s="14"/>
      <c r="DMK33" s="14"/>
      <c r="DML33" s="14"/>
      <c r="DMM33" s="14"/>
      <c r="DMN33" s="14"/>
      <c r="DMO33" s="14"/>
      <c r="DMP33" s="14"/>
      <c r="DMQ33" s="14"/>
      <c r="DMR33" s="14"/>
      <c r="DMS33" s="14"/>
      <c r="DMT33" s="14"/>
      <c r="DMU33" s="14"/>
      <c r="DMV33" s="14"/>
      <c r="DMW33" s="14"/>
      <c r="DMX33" s="14"/>
      <c r="DMY33" s="14"/>
      <c r="DMZ33" s="14"/>
      <c r="DNA33" s="14"/>
      <c r="DNB33" s="14"/>
      <c r="DNC33" s="14"/>
      <c r="DND33" s="14"/>
      <c r="DNE33" s="14"/>
      <c r="DNF33" s="14"/>
      <c r="DNG33" s="14"/>
      <c r="DNH33" s="14"/>
      <c r="DNI33" s="14"/>
      <c r="DNJ33" s="14"/>
      <c r="DNK33" s="14"/>
      <c r="DNL33" s="14"/>
      <c r="DNM33" s="14"/>
      <c r="DNN33" s="14"/>
      <c r="DNO33" s="14"/>
      <c r="DNP33" s="14"/>
      <c r="DNQ33" s="14"/>
      <c r="DNR33" s="14"/>
      <c r="DNS33" s="14"/>
      <c r="DNT33" s="14"/>
      <c r="DNU33" s="14"/>
      <c r="DNV33" s="14"/>
      <c r="DNW33" s="14"/>
      <c r="DNX33" s="14"/>
      <c r="DNY33" s="14"/>
      <c r="DNZ33" s="14"/>
      <c r="DOA33" s="14"/>
      <c r="DOB33" s="14"/>
      <c r="DOC33" s="14"/>
      <c r="DOD33" s="14"/>
      <c r="DOE33" s="14"/>
      <c r="DOF33" s="14"/>
      <c r="DOG33" s="14"/>
      <c r="DOH33" s="14"/>
      <c r="DOI33" s="14"/>
      <c r="DOJ33" s="14"/>
      <c r="DOK33" s="14"/>
      <c r="DOL33" s="14"/>
      <c r="DOM33" s="14"/>
      <c r="DON33" s="14"/>
      <c r="DOO33" s="14"/>
      <c r="DOP33" s="14"/>
      <c r="DOQ33" s="14"/>
      <c r="DOR33" s="14"/>
      <c r="DOS33" s="14"/>
      <c r="DOT33" s="14"/>
      <c r="DOU33" s="14"/>
      <c r="DOV33" s="14"/>
      <c r="DOW33" s="14"/>
      <c r="DOX33" s="14"/>
      <c r="DOY33" s="14"/>
      <c r="DOZ33" s="14"/>
      <c r="DPA33" s="14"/>
      <c r="DPB33" s="14"/>
      <c r="DPC33" s="14"/>
      <c r="DPD33" s="14"/>
      <c r="DPE33" s="14"/>
      <c r="DPF33" s="14"/>
      <c r="DPG33" s="14"/>
      <c r="DPH33" s="14"/>
      <c r="DPI33" s="14"/>
      <c r="DPJ33" s="14"/>
      <c r="DPK33" s="14"/>
      <c r="DPL33" s="14"/>
      <c r="DPM33" s="14"/>
      <c r="DPN33" s="14"/>
      <c r="DPO33" s="14"/>
      <c r="DPP33" s="14"/>
      <c r="DPQ33" s="14"/>
      <c r="DPR33" s="14"/>
      <c r="DPS33" s="14"/>
      <c r="DPT33" s="14"/>
      <c r="DPU33" s="14"/>
      <c r="DPV33" s="14"/>
      <c r="DPW33" s="14"/>
      <c r="DPX33" s="14"/>
      <c r="DPY33" s="14"/>
      <c r="DPZ33" s="14"/>
      <c r="DQA33" s="14"/>
      <c r="DQB33" s="14"/>
      <c r="DQC33" s="14"/>
      <c r="DQD33" s="14"/>
      <c r="DQE33" s="14"/>
      <c r="DQF33" s="14"/>
      <c r="DQG33" s="14"/>
      <c r="DQH33" s="14"/>
      <c r="DQI33" s="14"/>
      <c r="DQJ33" s="14"/>
      <c r="DQK33" s="14"/>
      <c r="DQL33" s="14"/>
      <c r="DQM33" s="14"/>
      <c r="DQN33" s="14"/>
      <c r="DQO33" s="14"/>
      <c r="DQP33" s="14"/>
      <c r="DQQ33" s="14"/>
      <c r="DQR33" s="14"/>
      <c r="DQS33" s="14"/>
      <c r="DQT33" s="14"/>
      <c r="DQU33" s="14"/>
      <c r="DQV33" s="14"/>
      <c r="DQW33" s="14"/>
      <c r="DQX33" s="14"/>
      <c r="DQY33" s="14"/>
      <c r="DQZ33" s="14"/>
      <c r="DRA33" s="14"/>
      <c r="DRB33" s="14"/>
      <c r="DRC33" s="14"/>
      <c r="DRD33" s="14"/>
      <c r="DRE33" s="14"/>
      <c r="DRF33" s="14"/>
      <c r="DRG33" s="14"/>
      <c r="DRH33" s="14"/>
      <c r="DRI33" s="14"/>
      <c r="DRJ33" s="14"/>
      <c r="DRK33" s="14"/>
      <c r="DRL33" s="14"/>
      <c r="DRM33" s="14"/>
      <c r="DRN33" s="14"/>
      <c r="DRO33" s="14"/>
      <c r="DRP33" s="14"/>
      <c r="DRQ33" s="14"/>
      <c r="DRR33" s="14"/>
      <c r="DRS33" s="14"/>
      <c r="DRT33" s="14"/>
      <c r="DRU33" s="14"/>
      <c r="DRV33" s="14"/>
      <c r="DRW33" s="14"/>
      <c r="DRX33" s="14"/>
      <c r="DRY33" s="14"/>
      <c r="DRZ33" s="14"/>
      <c r="DSA33" s="14"/>
      <c r="DSB33" s="14"/>
      <c r="DSC33" s="14"/>
      <c r="DSD33" s="14"/>
      <c r="DSE33" s="14"/>
      <c r="DSF33" s="14"/>
      <c r="DSG33" s="14"/>
      <c r="DSH33" s="14"/>
      <c r="DSI33" s="14"/>
      <c r="DSJ33" s="14"/>
      <c r="DSK33" s="14"/>
      <c r="DSL33" s="14"/>
      <c r="DSM33" s="14"/>
      <c r="DSN33" s="14"/>
      <c r="DSO33" s="14"/>
      <c r="DSP33" s="14"/>
      <c r="DSQ33" s="14"/>
      <c r="DSR33" s="14"/>
      <c r="DSS33" s="14"/>
      <c r="DST33" s="14"/>
      <c r="DSU33" s="14"/>
      <c r="DSV33" s="14"/>
      <c r="DSW33" s="14"/>
      <c r="DSX33" s="14"/>
      <c r="DSY33" s="14"/>
      <c r="DSZ33" s="14"/>
      <c r="DTA33" s="14"/>
      <c r="DTB33" s="14"/>
      <c r="DTC33" s="14"/>
      <c r="DTD33" s="14"/>
      <c r="DTE33" s="14"/>
      <c r="DTF33" s="14"/>
      <c r="DTG33" s="14"/>
      <c r="DTH33" s="14"/>
      <c r="DTI33" s="14"/>
      <c r="DTJ33" s="14"/>
      <c r="DTK33" s="14"/>
      <c r="DTL33" s="14"/>
      <c r="DTM33" s="14"/>
      <c r="DTN33" s="14"/>
      <c r="DTO33" s="14"/>
      <c r="DTP33" s="14"/>
      <c r="DTQ33" s="14"/>
      <c r="DTR33" s="14"/>
      <c r="DTS33" s="14"/>
      <c r="DTT33" s="14"/>
      <c r="DTU33" s="14"/>
      <c r="DTV33" s="14"/>
      <c r="DTW33" s="14"/>
      <c r="DTX33" s="14"/>
      <c r="DTY33" s="14"/>
      <c r="DTZ33" s="14"/>
      <c r="DUA33" s="14"/>
      <c r="DUB33" s="14"/>
      <c r="DUC33" s="14"/>
      <c r="DUD33" s="14"/>
      <c r="DUE33" s="14"/>
      <c r="DUF33" s="14"/>
      <c r="DUG33" s="14"/>
      <c r="DUH33" s="14"/>
      <c r="DUI33" s="14"/>
      <c r="DUJ33" s="14"/>
      <c r="DUK33" s="14"/>
      <c r="DUL33" s="14"/>
      <c r="DUM33" s="14"/>
      <c r="DUN33" s="14"/>
      <c r="DUO33" s="14"/>
      <c r="DUP33" s="14"/>
      <c r="DUQ33" s="14"/>
      <c r="DUR33" s="14"/>
      <c r="DUS33" s="14"/>
      <c r="DUT33" s="14"/>
      <c r="DUU33" s="14"/>
      <c r="DUV33" s="14"/>
      <c r="DUW33" s="14"/>
      <c r="DUX33" s="14"/>
      <c r="DUY33" s="14"/>
      <c r="DUZ33" s="14"/>
      <c r="DVA33" s="14"/>
      <c r="DVB33" s="14"/>
      <c r="DVC33" s="14"/>
      <c r="DVD33" s="14"/>
      <c r="DVE33" s="14"/>
      <c r="DVF33" s="14"/>
      <c r="DVG33" s="14"/>
      <c r="DVH33" s="14"/>
      <c r="DVI33" s="14"/>
      <c r="DVJ33" s="14"/>
      <c r="DVK33" s="14"/>
      <c r="DVL33" s="14"/>
      <c r="DVM33" s="14"/>
      <c r="DVN33" s="14"/>
      <c r="DVO33" s="14"/>
      <c r="DVP33" s="14"/>
      <c r="DVQ33" s="14"/>
      <c r="DVR33" s="14"/>
      <c r="DVS33" s="14"/>
      <c r="DVT33" s="14"/>
      <c r="DVU33" s="14"/>
      <c r="DVV33" s="14"/>
      <c r="DVW33" s="14"/>
      <c r="DVX33" s="14"/>
      <c r="DVY33" s="14"/>
      <c r="DVZ33" s="14"/>
      <c r="DWA33" s="14"/>
      <c r="DWB33" s="14"/>
      <c r="DWC33" s="14"/>
      <c r="DWD33" s="14"/>
      <c r="DWE33" s="14"/>
      <c r="DWF33" s="14"/>
      <c r="DWG33" s="14"/>
      <c r="DWH33" s="14"/>
      <c r="DWI33" s="14"/>
      <c r="DWJ33" s="14"/>
      <c r="DWK33" s="14"/>
      <c r="DWL33" s="14"/>
      <c r="DWM33" s="14"/>
      <c r="DWN33" s="14"/>
      <c r="DWO33" s="14"/>
      <c r="DWP33" s="14"/>
      <c r="DWQ33" s="14"/>
      <c r="DWR33" s="14"/>
      <c r="DWS33" s="14"/>
      <c r="DWT33" s="14"/>
      <c r="DWU33" s="14"/>
      <c r="DWV33" s="14"/>
      <c r="DWW33" s="14"/>
      <c r="DWX33" s="14"/>
      <c r="DWY33" s="14"/>
      <c r="DWZ33" s="14"/>
      <c r="DXA33" s="14"/>
      <c r="DXB33" s="14"/>
      <c r="DXC33" s="14"/>
      <c r="DXD33" s="14"/>
      <c r="DXE33" s="14"/>
      <c r="DXF33" s="14"/>
      <c r="DXG33" s="14"/>
      <c r="DXH33" s="14"/>
      <c r="DXI33" s="14"/>
      <c r="DXJ33" s="14"/>
      <c r="DXK33" s="14"/>
      <c r="DXL33" s="14"/>
      <c r="DXM33" s="14"/>
      <c r="DXN33" s="14"/>
      <c r="DXO33" s="14"/>
      <c r="DXP33" s="14"/>
      <c r="DXQ33" s="14"/>
      <c r="DXR33" s="14"/>
      <c r="DXS33" s="14"/>
      <c r="DXT33" s="14"/>
      <c r="DXU33" s="14"/>
      <c r="DXV33" s="14"/>
      <c r="DXW33" s="14"/>
      <c r="DXX33" s="14"/>
      <c r="DXY33" s="14"/>
      <c r="DXZ33" s="14"/>
      <c r="DYA33" s="14"/>
      <c r="DYB33" s="14"/>
      <c r="DYC33" s="14"/>
      <c r="DYD33" s="14"/>
      <c r="DYE33" s="14"/>
      <c r="DYF33" s="14"/>
      <c r="DYG33" s="14"/>
      <c r="DYH33" s="14"/>
      <c r="DYI33" s="14"/>
      <c r="DYJ33" s="14"/>
      <c r="DYK33" s="14"/>
      <c r="DYL33" s="14"/>
      <c r="DYM33" s="14"/>
      <c r="DYN33" s="14"/>
      <c r="DYO33" s="14"/>
      <c r="DYP33" s="14"/>
      <c r="DYQ33" s="14"/>
      <c r="DYR33" s="14"/>
      <c r="DYS33" s="14"/>
      <c r="DYT33" s="14"/>
      <c r="DYU33" s="14"/>
      <c r="DYV33" s="14"/>
      <c r="DYW33" s="14"/>
      <c r="DYX33" s="14"/>
      <c r="DYY33" s="14"/>
      <c r="DYZ33" s="14"/>
      <c r="DZA33" s="14"/>
      <c r="DZB33" s="14"/>
      <c r="DZC33" s="14"/>
      <c r="DZD33" s="14"/>
      <c r="DZE33" s="14"/>
      <c r="DZF33" s="14"/>
      <c r="DZG33" s="14"/>
      <c r="DZH33" s="14"/>
      <c r="DZI33" s="14"/>
      <c r="DZJ33" s="14"/>
      <c r="DZK33" s="14"/>
      <c r="DZL33" s="14"/>
      <c r="DZM33" s="14"/>
      <c r="DZN33" s="14"/>
      <c r="DZO33" s="14"/>
      <c r="DZP33" s="14"/>
      <c r="DZQ33" s="14"/>
      <c r="DZR33" s="14"/>
      <c r="DZS33" s="14"/>
      <c r="DZT33" s="14"/>
      <c r="DZU33" s="14"/>
      <c r="DZV33" s="14"/>
      <c r="DZW33" s="14"/>
      <c r="DZX33" s="14"/>
      <c r="DZY33" s="14"/>
      <c r="DZZ33" s="14"/>
      <c r="EAA33" s="14"/>
      <c r="EAB33" s="14"/>
      <c r="EAC33" s="14"/>
      <c r="EAD33" s="14"/>
      <c r="EAE33" s="14"/>
      <c r="EAF33" s="14"/>
      <c r="EAG33" s="14"/>
      <c r="EAH33" s="14"/>
      <c r="EAI33" s="14"/>
      <c r="EAJ33" s="14"/>
      <c r="EAK33" s="14"/>
      <c r="EAL33" s="14"/>
      <c r="EAM33" s="14"/>
      <c r="EAN33" s="14"/>
      <c r="EAO33" s="14"/>
      <c r="EAP33" s="14"/>
      <c r="EAQ33" s="14"/>
      <c r="EAR33" s="14"/>
      <c r="EAS33" s="14"/>
      <c r="EAT33" s="14"/>
      <c r="EAU33" s="14"/>
      <c r="EAV33" s="14"/>
      <c r="EAW33" s="14"/>
      <c r="EAX33" s="14"/>
      <c r="EAY33" s="14"/>
      <c r="EAZ33" s="14"/>
      <c r="EBA33" s="14"/>
      <c r="EBB33" s="14"/>
      <c r="EBC33" s="14"/>
      <c r="EBD33" s="14"/>
      <c r="EBE33" s="14"/>
      <c r="EBF33" s="14"/>
      <c r="EBG33" s="14"/>
      <c r="EBH33" s="14"/>
      <c r="EBI33" s="14"/>
      <c r="EBJ33" s="14"/>
      <c r="EBK33" s="14"/>
      <c r="EBL33" s="14"/>
      <c r="EBM33" s="14"/>
      <c r="EBN33" s="14"/>
      <c r="EBO33" s="14"/>
      <c r="EBP33" s="14"/>
      <c r="EBQ33" s="14"/>
      <c r="EBR33" s="14"/>
      <c r="EBS33" s="14"/>
      <c r="EBT33" s="14"/>
      <c r="EBU33" s="14"/>
      <c r="EBV33" s="14"/>
      <c r="EBW33" s="14"/>
      <c r="EBX33" s="14"/>
      <c r="EBY33" s="14"/>
      <c r="EBZ33" s="14"/>
      <c r="ECA33" s="14"/>
      <c r="ECB33" s="14"/>
      <c r="ECC33" s="14"/>
      <c r="ECD33" s="14"/>
      <c r="ECE33" s="14"/>
      <c r="ECF33" s="14"/>
      <c r="ECG33" s="14"/>
      <c r="ECH33" s="14"/>
      <c r="ECI33" s="14"/>
      <c r="ECJ33" s="14"/>
      <c r="ECK33" s="14"/>
      <c r="ECL33" s="14"/>
      <c r="ECM33" s="14"/>
      <c r="ECN33" s="14"/>
      <c r="ECO33" s="14"/>
      <c r="ECP33" s="14"/>
      <c r="ECQ33" s="14"/>
      <c r="ECR33" s="14"/>
      <c r="ECS33" s="14"/>
      <c r="ECT33" s="14"/>
      <c r="ECU33" s="14"/>
      <c r="ECV33" s="14"/>
      <c r="ECW33" s="14"/>
      <c r="ECX33" s="14"/>
      <c r="ECY33" s="14"/>
      <c r="ECZ33" s="14"/>
      <c r="EDA33" s="14"/>
      <c r="EDB33" s="14"/>
      <c r="EDC33" s="14"/>
      <c r="EDD33" s="14"/>
      <c r="EDE33" s="14"/>
      <c r="EDF33" s="14"/>
      <c r="EDG33" s="14"/>
      <c r="EDH33" s="14"/>
      <c r="EDI33" s="14"/>
      <c r="EDJ33" s="14"/>
      <c r="EDK33" s="14"/>
      <c r="EDL33" s="14"/>
      <c r="EDM33" s="14"/>
      <c r="EDN33" s="14"/>
      <c r="EDO33" s="14"/>
      <c r="EDP33" s="14"/>
      <c r="EDQ33" s="14"/>
      <c r="EDR33" s="14"/>
      <c r="EDS33" s="14"/>
      <c r="EDT33" s="14"/>
      <c r="EDU33" s="14"/>
      <c r="EDV33" s="14"/>
      <c r="EDW33" s="14"/>
      <c r="EDX33" s="14"/>
      <c r="EDY33" s="14"/>
      <c r="EDZ33" s="14"/>
      <c r="EEA33" s="14"/>
      <c r="EEB33" s="14"/>
      <c r="EEC33" s="14"/>
      <c r="EED33" s="14"/>
      <c r="EEE33" s="14"/>
      <c r="EEF33" s="14"/>
      <c r="EEG33" s="14"/>
      <c r="EEH33" s="14"/>
      <c r="EEI33" s="14"/>
      <c r="EEJ33" s="14"/>
      <c r="EEK33" s="14"/>
      <c r="EEL33" s="14"/>
      <c r="EEM33" s="14"/>
      <c r="EEN33" s="14"/>
      <c r="EEO33" s="14"/>
      <c r="EEP33" s="14"/>
      <c r="EEQ33" s="14"/>
      <c r="EER33" s="14"/>
      <c r="EES33" s="14"/>
      <c r="EET33" s="14"/>
      <c r="EEU33" s="14"/>
      <c r="EEV33" s="14"/>
      <c r="EEW33" s="14"/>
      <c r="EEX33" s="14"/>
      <c r="EEY33" s="14"/>
      <c r="EEZ33" s="14"/>
      <c r="EFA33" s="14"/>
      <c r="EFB33" s="14"/>
      <c r="EFC33" s="14"/>
      <c r="EFD33" s="14"/>
      <c r="EFE33" s="14"/>
      <c r="EFF33" s="14"/>
      <c r="EFG33" s="14"/>
      <c r="EFH33" s="14"/>
      <c r="EFI33" s="14"/>
      <c r="EFJ33" s="14"/>
      <c r="EFK33" s="14"/>
      <c r="EFL33" s="14"/>
      <c r="EFM33" s="14"/>
      <c r="EFN33" s="14"/>
      <c r="EFO33" s="14"/>
      <c r="EFP33" s="14"/>
      <c r="EFQ33" s="14"/>
      <c r="EFR33" s="14"/>
      <c r="EFS33" s="14"/>
      <c r="EFT33" s="14"/>
      <c r="EFU33" s="14"/>
      <c r="EFV33" s="14"/>
      <c r="EFW33" s="14"/>
      <c r="EFX33" s="14"/>
      <c r="EFY33" s="14"/>
      <c r="EFZ33" s="14"/>
      <c r="EGA33" s="14"/>
      <c r="EGB33" s="14"/>
      <c r="EGC33" s="14"/>
      <c r="EGD33" s="14"/>
      <c r="EGE33" s="14"/>
      <c r="EGF33" s="14"/>
      <c r="EGG33" s="14"/>
      <c r="EGH33" s="14"/>
      <c r="EGI33" s="14"/>
      <c r="EGJ33" s="14"/>
      <c r="EGK33" s="14"/>
      <c r="EGL33" s="14"/>
      <c r="EGM33" s="14"/>
      <c r="EGN33" s="14"/>
      <c r="EGO33" s="14"/>
      <c r="EGP33" s="14"/>
      <c r="EGQ33" s="14"/>
      <c r="EGR33" s="14"/>
      <c r="EGS33" s="14"/>
      <c r="EGT33" s="14"/>
      <c r="EGU33" s="14"/>
      <c r="EGV33" s="14"/>
      <c r="EGW33" s="14"/>
      <c r="EGX33" s="14"/>
      <c r="EGY33" s="14"/>
      <c r="EGZ33" s="14"/>
      <c r="EHA33" s="14"/>
      <c r="EHB33" s="14"/>
      <c r="EHC33" s="14"/>
      <c r="EHD33" s="14"/>
      <c r="EHE33" s="14"/>
      <c r="EHF33" s="14"/>
      <c r="EHG33" s="14"/>
      <c r="EHH33" s="14"/>
      <c r="EHI33" s="14"/>
      <c r="EHJ33" s="14"/>
      <c r="EHK33" s="14"/>
      <c r="EHL33" s="14"/>
      <c r="EHM33" s="14"/>
      <c r="EHN33" s="14"/>
      <c r="EHO33" s="14"/>
      <c r="EHP33" s="14"/>
      <c r="EHQ33" s="14"/>
      <c r="EHR33" s="14"/>
      <c r="EHS33" s="14"/>
      <c r="EHT33" s="14"/>
      <c r="EHU33" s="14"/>
      <c r="EHV33" s="14"/>
      <c r="EHW33" s="14"/>
      <c r="EHX33" s="14"/>
      <c r="EHY33" s="14"/>
      <c r="EHZ33" s="14"/>
      <c r="EIA33" s="14"/>
      <c r="EIB33" s="14"/>
      <c r="EIC33" s="14"/>
      <c r="EID33" s="14"/>
      <c r="EIE33" s="14"/>
      <c r="EIF33" s="14"/>
      <c r="EIG33" s="14"/>
      <c r="EIH33" s="14"/>
      <c r="EII33" s="14"/>
      <c r="EIJ33" s="14"/>
      <c r="EIK33" s="14"/>
      <c r="EIL33" s="14"/>
      <c r="EIM33" s="14"/>
      <c r="EIN33" s="14"/>
      <c r="EIO33" s="14"/>
      <c r="EIP33" s="14"/>
      <c r="EIQ33" s="14"/>
      <c r="EIR33" s="14"/>
      <c r="EIS33" s="14"/>
      <c r="EIT33" s="14"/>
      <c r="EIU33" s="14"/>
      <c r="EIV33" s="14"/>
      <c r="EIW33" s="14"/>
      <c r="EIX33" s="14"/>
      <c r="EIY33" s="14"/>
      <c r="EIZ33" s="14"/>
      <c r="EJA33" s="14"/>
      <c r="EJB33" s="14"/>
      <c r="EJC33" s="14"/>
      <c r="EJD33" s="14"/>
      <c r="EJE33" s="14"/>
      <c r="EJF33" s="14"/>
      <c r="EJG33" s="14"/>
      <c r="EJH33" s="14"/>
      <c r="EJI33" s="14"/>
      <c r="EJJ33" s="14"/>
      <c r="EJK33" s="14"/>
      <c r="EJL33" s="14"/>
      <c r="EJM33" s="14"/>
      <c r="EJN33" s="14"/>
      <c r="EJO33" s="14"/>
      <c r="EJP33" s="14"/>
      <c r="EJQ33" s="14"/>
      <c r="EJR33" s="14"/>
      <c r="EJS33" s="14"/>
      <c r="EJT33" s="14"/>
      <c r="EJU33" s="14"/>
      <c r="EJV33" s="14"/>
      <c r="EJW33" s="14"/>
      <c r="EJX33" s="14"/>
      <c r="EJY33" s="14"/>
      <c r="EJZ33" s="14"/>
      <c r="EKA33" s="14"/>
      <c r="EKB33" s="14"/>
      <c r="EKC33" s="14"/>
      <c r="EKD33" s="14"/>
      <c r="EKE33" s="14"/>
      <c r="EKF33" s="14"/>
      <c r="EKG33" s="14"/>
      <c r="EKH33" s="14"/>
      <c r="EKI33" s="14"/>
      <c r="EKJ33" s="14"/>
      <c r="EKK33" s="14"/>
      <c r="EKL33" s="14"/>
      <c r="EKM33" s="14"/>
      <c r="EKN33" s="14"/>
      <c r="EKO33" s="14"/>
      <c r="EKP33" s="14"/>
      <c r="EKQ33" s="14"/>
      <c r="EKR33" s="14"/>
      <c r="EKS33" s="14"/>
      <c r="EKT33" s="14"/>
      <c r="EKU33" s="14"/>
      <c r="EKV33" s="14"/>
      <c r="EKW33" s="14"/>
      <c r="EKX33" s="14"/>
      <c r="EKY33" s="14"/>
      <c r="EKZ33" s="14"/>
      <c r="ELA33" s="14"/>
      <c r="ELB33" s="14"/>
      <c r="ELC33" s="14"/>
      <c r="ELD33" s="14"/>
      <c r="ELE33" s="14"/>
      <c r="ELF33" s="14"/>
      <c r="ELG33" s="14"/>
      <c r="ELH33" s="14"/>
      <c r="ELI33" s="14"/>
      <c r="ELJ33" s="14"/>
      <c r="ELK33" s="14"/>
      <c r="ELL33" s="14"/>
      <c r="ELM33" s="14"/>
      <c r="ELN33" s="14"/>
      <c r="ELO33" s="14"/>
      <c r="ELP33" s="14"/>
      <c r="ELQ33" s="14"/>
      <c r="ELR33" s="14"/>
      <c r="ELS33" s="14"/>
      <c r="ELT33" s="14"/>
      <c r="ELU33" s="14"/>
      <c r="ELV33" s="14"/>
      <c r="ELW33" s="14"/>
      <c r="ELX33" s="14"/>
      <c r="ELY33" s="14"/>
      <c r="ELZ33" s="14"/>
      <c r="EMA33" s="14"/>
      <c r="EMB33" s="14"/>
      <c r="EMC33" s="14"/>
      <c r="EMD33" s="14"/>
      <c r="EME33" s="14"/>
      <c r="EMF33" s="14"/>
      <c r="EMG33" s="14"/>
      <c r="EMH33" s="14"/>
      <c r="EMI33" s="14"/>
      <c r="EMJ33" s="14"/>
      <c r="EMK33" s="14"/>
      <c r="EML33" s="14"/>
      <c r="EMM33" s="14"/>
      <c r="EMN33" s="14"/>
      <c r="EMO33" s="14"/>
      <c r="EMP33" s="14"/>
      <c r="EMQ33" s="14"/>
      <c r="EMR33" s="14"/>
      <c r="EMS33" s="14"/>
      <c r="EMT33" s="14"/>
      <c r="EMU33" s="14"/>
      <c r="EMV33" s="14"/>
      <c r="EMW33" s="14"/>
      <c r="EMX33" s="14"/>
      <c r="EMY33" s="14"/>
      <c r="EMZ33" s="14"/>
      <c r="ENA33" s="14"/>
      <c r="ENB33" s="14"/>
      <c r="ENC33" s="14"/>
      <c r="END33" s="14"/>
      <c r="ENE33" s="14"/>
      <c r="ENF33" s="14"/>
      <c r="ENG33" s="14"/>
      <c r="ENH33" s="14"/>
      <c r="ENI33" s="14"/>
      <c r="ENJ33" s="14"/>
      <c r="ENK33" s="14"/>
      <c r="ENL33" s="14"/>
      <c r="ENM33" s="14"/>
      <c r="ENN33" s="14"/>
      <c r="ENO33" s="14"/>
      <c r="ENP33" s="14"/>
      <c r="ENQ33" s="14"/>
      <c r="ENR33" s="14"/>
      <c r="ENS33" s="14"/>
      <c r="ENT33" s="14"/>
      <c r="ENU33" s="14"/>
      <c r="ENV33" s="14"/>
      <c r="ENW33" s="14"/>
      <c r="ENX33" s="14"/>
      <c r="ENY33" s="14"/>
      <c r="ENZ33" s="14"/>
      <c r="EOA33" s="14"/>
      <c r="EOB33" s="14"/>
      <c r="EOC33" s="14"/>
      <c r="EOD33" s="14"/>
      <c r="EOE33" s="14"/>
      <c r="EOF33" s="14"/>
      <c r="EOG33" s="14"/>
      <c r="EOH33" s="14"/>
      <c r="EOI33" s="14"/>
      <c r="EOJ33" s="14"/>
      <c r="EOK33" s="14"/>
      <c r="EOL33" s="14"/>
      <c r="EOM33" s="14"/>
      <c r="EON33" s="14"/>
      <c r="EOO33" s="14"/>
      <c r="EOP33" s="14"/>
      <c r="EOQ33" s="14"/>
      <c r="EOR33" s="14"/>
      <c r="EOS33" s="14"/>
      <c r="EOT33" s="14"/>
      <c r="EOU33" s="14"/>
      <c r="EOV33" s="14"/>
      <c r="EOW33" s="14"/>
      <c r="EOX33" s="14"/>
      <c r="EOY33" s="14"/>
      <c r="EOZ33" s="14"/>
      <c r="EPA33" s="14"/>
      <c r="EPB33" s="14"/>
      <c r="EPC33" s="14"/>
      <c r="EPD33" s="14"/>
      <c r="EPE33" s="14"/>
      <c r="EPF33" s="14"/>
      <c r="EPG33" s="14"/>
      <c r="EPH33" s="14"/>
      <c r="EPI33" s="14"/>
      <c r="EPJ33" s="14"/>
      <c r="EPK33" s="14"/>
      <c r="EPL33" s="14"/>
      <c r="EPM33" s="14"/>
      <c r="EPN33" s="14"/>
      <c r="EPO33" s="14"/>
      <c r="EPP33" s="14"/>
      <c r="EPQ33" s="14"/>
      <c r="EPR33" s="14"/>
      <c r="EPS33" s="14"/>
      <c r="EPT33" s="14"/>
      <c r="EPU33" s="14"/>
      <c r="EPV33" s="14"/>
      <c r="EPW33" s="14"/>
      <c r="EPX33" s="14"/>
      <c r="EPY33" s="14"/>
      <c r="EPZ33" s="14"/>
      <c r="EQA33" s="14"/>
      <c r="EQB33" s="14"/>
      <c r="EQC33" s="14"/>
      <c r="EQD33" s="14"/>
      <c r="EQE33" s="14"/>
      <c r="EQF33" s="14"/>
      <c r="EQG33" s="14"/>
      <c r="EQH33" s="14"/>
      <c r="EQI33" s="14"/>
      <c r="EQJ33" s="14"/>
      <c r="EQK33" s="14"/>
      <c r="EQL33" s="14"/>
      <c r="EQM33" s="14"/>
      <c r="EQN33" s="14"/>
      <c r="EQO33" s="14"/>
      <c r="EQP33" s="14"/>
      <c r="EQQ33" s="14"/>
      <c r="EQR33" s="14"/>
      <c r="EQS33" s="14"/>
      <c r="EQT33" s="14"/>
      <c r="EQU33" s="14"/>
      <c r="EQV33" s="14"/>
      <c r="EQW33" s="14"/>
      <c r="EQX33" s="14"/>
      <c r="EQY33" s="14"/>
      <c r="EQZ33" s="14"/>
      <c r="ERA33" s="14"/>
      <c r="ERB33" s="14"/>
      <c r="ERC33" s="14"/>
      <c r="ERD33" s="14"/>
      <c r="ERE33" s="14"/>
      <c r="ERF33" s="14"/>
      <c r="ERG33" s="14"/>
      <c r="ERH33" s="14"/>
      <c r="ERI33" s="14"/>
      <c r="ERJ33" s="14"/>
      <c r="ERK33" s="14"/>
      <c r="ERL33" s="14"/>
      <c r="ERM33" s="14"/>
      <c r="ERN33" s="14"/>
      <c r="ERO33" s="14"/>
      <c r="ERP33" s="14"/>
      <c r="ERQ33" s="14"/>
      <c r="ERR33" s="14"/>
      <c r="ERS33" s="14"/>
      <c r="ERT33" s="14"/>
      <c r="ERU33" s="14"/>
      <c r="ERV33" s="14"/>
      <c r="ERW33" s="14"/>
      <c r="ERX33" s="14"/>
      <c r="ERY33" s="14"/>
      <c r="ERZ33" s="14"/>
      <c r="ESA33" s="14"/>
      <c r="ESB33" s="14"/>
      <c r="ESC33" s="14"/>
      <c r="ESD33" s="14"/>
      <c r="ESE33" s="14"/>
      <c r="ESF33" s="14"/>
      <c r="ESG33" s="14"/>
      <c r="ESH33" s="14"/>
      <c r="ESI33" s="14"/>
      <c r="ESJ33" s="14"/>
      <c r="ESK33" s="14"/>
      <c r="ESL33" s="14"/>
      <c r="ESM33" s="14"/>
      <c r="ESN33" s="14"/>
      <c r="ESO33" s="14"/>
      <c r="ESP33" s="14"/>
      <c r="ESQ33" s="14"/>
      <c r="ESR33" s="14"/>
      <c r="ESS33" s="14"/>
      <c r="EST33" s="14"/>
      <c r="ESU33" s="14"/>
      <c r="ESV33" s="14"/>
      <c r="ESW33" s="14"/>
      <c r="ESX33" s="14"/>
      <c r="ESY33" s="14"/>
      <c r="ESZ33" s="14"/>
      <c r="ETA33" s="14"/>
      <c r="ETB33" s="14"/>
      <c r="ETC33" s="14"/>
      <c r="ETD33" s="14"/>
      <c r="ETE33" s="14"/>
      <c r="ETF33" s="14"/>
      <c r="ETG33" s="14"/>
      <c r="ETH33" s="14"/>
      <c r="ETI33" s="14"/>
      <c r="ETJ33" s="14"/>
      <c r="ETK33" s="14"/>
      <c r="ETL33" s="14"/>
      <c r="ETM33" s="14"/>
      <c r="ETN33" s="14"/>
      <c r="ETO33" s="14"/>
      <c r="ETP33" s="14"/>
      <c r="ETQ33" s="14"/>
      <c r="ETR33" s="14"/>
      <c r="ETS33" s="14"/>
      <c r="ETT33" s="14"/>
      <c r="ETU33" s="14"/>
      <c r="ETV33" s="14"/>
      <c r="ETW33" s="14"/>
      <c r="ETX33" s="14"/>
      <c r="ETY33" s="14"/>
      <c r="ETZ33" s="14"/>
      <c r="EUA33" s="14"/>
      <c r="EUB33" s="14"/>
      <c r="EUC33" s="14"/>
      <c r="EUD33" s="14"/>
      <c r="EUE33" s="14"/>
      <c r="EUF33" s="14"/>
      <c r="EUG33" s="14"/>
      <c r="EUH33" s="14"/>
      <c r="EUI33" s="14"/>
      <c r="EUJ33" s="14"/>
      <c r="EUK33" s="14"/>
      <c r="EUL33" s="14"/>
      <c r="EUM33" s="14"/>
      <c r="EUN33" s="14"/>
      <c r="EUO33" s="14"/>
      <c r="EUP33" s="14"/>
      <c r="EUQ33" s="14"/>
      <c r="EUR33" s="14"/>
      <c r="EUS33" s="14"/>
      <c r="EUT33" s="14"/>
      <c r="EUU33" s="14"/>
      <c r="EUV33" s="14"/>
      <c r="EUW33" s="14"/>
      <c r="EUX33" s="14"/>
      <c r="EUY33" s="14"/>
      <c r="EUZ33" s="14"/>
      <c r="EVA33" s="14"/>
      <c r="EVB33" s="14"/>
      <c r="EVC33" s="14"/>
      <c r="EVD33" s="14"/>
      <c r="EVE33" s="14"/>
      <c r="EVF33" s="14"/>
      <c r="EVG33" s="14"/>
      <c r="EVH33" s="14"/>
      <c r="EVI33" s="14"/>
      <c r="EVJ33" s="14"/>
      <c r="EVK33" s="14"/>
      <c r="EVL33" s="14"/>
      <c r="EVM33" s="14"/>
      <c r="EVN33" s="14"/>
      <c r="EVO33" s="14"/>
      <c r="EVP33" s="14"/>
      <c r="EVQ33" s="14"/>
      <c r="EVR33" s="14"/>
      <c r="EVS33" s="14"/>
      <c r="EVT33" s="14"/>
      <c r="EVU33" s="14"/>
      <c r="EVV33" s="14"/>
      <c r="EVW33" s="14"/>
      <c r="EVX33" s="14"/>
      <c r="EVY33" s="14"/>
      <c r="EVZ33" s="14"/>
      <c r="EWA33" s="14"/>
      <c r="EWB33" s="14"/>
      <c r="EWC33" s="14"/>
      <c r="EWD33" s="14"/>
      <c r="EWE33" s="14"/>
      <c r="EWF33" s="14"/>
      <c r="EWG33" s="14"/>
      <c r="EWH33" s="14"/>
      <c r="EWI33" s="14"/>
      <c r="EWJ33" s="14"/>
      <c r="EWK33" s="14"/>
      <c r="EWL33" s="14"/>
      <c r="EWM33" s="14"/>
      <c r="EWN33" s="14"/>
      <c r="EWO33" s="14"/>
      <c r="EWP33" s="14"/>
      <c r="EWQ33" s="14"/>
      <c r="EWR33" s="14"/>
      <c r="EWS33" s="14"/>
      <c r="EWT33" s="14"/>
      <c r="EWU33" s="14"/>
      <c r="EWV33" s="14"/>
      <c r="EWW33" s="14"/>
      <c r="EWX33" s="14"/>
      <c r="EWY33" s="14"/>
      <c r="EWZ33" s="14"/>
      <c r="EXA33" s="14"/>
      <c r="EXB33" s="14"/>
      <c r="EXC33" s="14"/>
      <c r="EXD33" s="14"/>
      <c r="EXE33" s="14"/>
      <c r="EXF33" s="14"/>
      <c r="EXG33" s="14"/>
      <c r="EXH33" s="14"/>
      <c r="EXI33" s="14"/>
      <c r="EXJ33" s="14"/>
      <c r="EXK33" s="14"/>
      <c r="EXL33" s="14"/>
      <c r="EXM33" s="14"/>
      <c r="EXN33" s="14"/>
      <c r="EXO33" s="14"/>
      <c r="EXP33" s="14"/>
      <c r="EXQ33" s="14"/>
      <c r="EXR33" s="14"/>
      <c r="EXS33" s="14"/>
      <c r="EXT33" s="14"/>
      <c r="EXU33" s="14"/>
      <c r="EXV33" s="14"/>
      <c r="EXW33" s="14"/>
      <c r="EXX33" s="14"/>
      <c r="EXY33" s="14"/>
      <c r="EXZ33" s="14"/>
      <c r="EYA33" s="14"/>
      <c r="EYB33" s="14"/>
      <c r="EYC33" s="14"/>
      <c r="EYD33" s="14"/>
      <c r="EYE33" s="14"/>
      <c r="EYF33" s="14"/>
      <c r="EYG33" s="14"/>
      <c r="EYH33" s="14"/>
      <c r="EYI33" s="14"/>
      <c r="EYJ33" s="14"/>
      <c r="EYK33" s="14"/>
      <c r="EYL33" s="14"/>
      <c r="EYM33" s="14"/>
      <c r="EYN33" s="14"/>
      <c r="EYO33" s="14"/>
      <c r="EYP33" s="14"/>
      <c r="EYQ33" s="14"/>
      <c r="EYR33" s="14"/>
      <c r="EYS33" s="14"/>
      <c r="EYT33" s="14"/>
      <c r="EYU33" s="14"/>
      <c r="EYV33" s="14"/>
      <c r="EYW33" s="14"/>
      <c r="EYX33" s="14"/>
      <c r="EYY33" s="14"/>
      <c r="EYZ33" s="14"/>
      <c r="EZA33" s="14"/>
      <c r="EZB33" s="14"/>
      <c r="EZC33" s="14"/>
      <c r="EZD33" s="14"/>
      <c r="EZE33" s="14"/>
      <c r="EZF33" s="14"/>
      <c r="EZG33" s="14"/>
      <c r="EZH33" s="14"/>
      <c r="EZI33" s="14"/>
      <c r="EZJ33" s="14"/>
      <c r="EZK33" s="14"/>
      <c r="EZL33" s="14"/>
      <c r="EZM33" s="14"/>
      <c r="EZN33" s="14"/>
      <c r="EZO33" s="14"/>
      <c r="EZP33" s="14"/>
      <c r="EZQ33" s="14"/>
      <c r="EZR33" s="14"/>
      <c r="EZS33" s="14"/>
      <c r="EZT33" s="14"/>
      <c r="EZU33" s="14"/>
      <c r="EZV33" s="14"/>
      <c r="EZW33" s="14"/>
      <c r="EZX33" s="14"/>
      <c r="EZY33" s="14"/>
      <c r="EZZ33" s="14"/>
      <c r="FAA33" s="14"/>
      <c r="FAB33" s="14"/>
      <c r="FAC33" s="14"/>
      <c r="FAD33" s="14"/>
      <c r="FAE33" s="14"/>
      <c r="FAF33" s="14"/>
      <c r="FAG33" s="14"/>
      <c r="FAH33" s="14"/>
      <c r="FAI33" s="14"/>
      <c r="FAJ33" s="14"/>
      <c r="FAK33" s="14"/>
      <c r="FAL33" s="14"/>
      <c r="FAM33" s="14"/>
      <c r="FAN33" s="14"/>
      <c r="FAO33" s="14"/>
      <c r="FAP33" s="14"/>
      <c r="FAQ33" s="14"/>
      <c r="FAR33" s="14"/>
      <c r="FAS33" s="14"/>
      <c r="FAT33" s="14"/>
      <c r="FAU33" s="14"/>
      <c r="FAV33" s="14"/>
      <c r="FAW33" s="14"/>
      <c r="FAX33" s="14"/>
      <c r="FAY33" s="14"/>
      <c r="FAZ33" s="14"/>
      <c r="FBA33" s="14"/>
      <c r="FBB33" s="14"/>
      <c r="FBC33" s="14"/>
      <c r="FBD33" s="14"/>
      <c r="FBE33" s="14"/>
      <c r="FBF33" s="14"/>
      <c r="FBG33" s="14"/>
      <c r="FBH33" s="14"/>
      <c r="FBI33" s="14"/>
      <c r="FBJ33" s="14"/>
      <c r="FBK33" s="14"/>
      <c r="FBL33" s="14"/>
      <c r="FBM33" s="14"/>
      <c r="FBN33" s="14"/>
      <c r="FBO33" s="14"/>
      <c r="FBP33" s="14"/>
      <c r="FBQ33" s="14"/>
      <c r="FBR33" s="14"/>
      <c r="FBS33" s="14"/>
      <c r="FBT33" s="14"/>
      <c r="FBU33" s="14"/>
      <c r="FBV33" s="14"/>
      <c r="FBW33" s="14"/>
      <c r="FBX33" s="14"/>
      <c r="FBY33" s="14"/>
      <c r="FBZ33" s="14"/>
      <c r="FCA33" s="14"/>
      <c r="FCB33" s="14"/>
      <c r="FCC33" s="14"/>
      <c r="FCD33" s="14"/>
      <c r="FCE33" s="14"/>
      <c r="FCF33" s="14"/>
      <c r="FCG33" s="14"/>
      <c r="FCH33" s="14"/>
      <c r="FCI33" s="14"/>
      <c r="FCJ33" s="14"/>
      <c r="FCK33" s="14"/>
      <c r="FCL33" s="14"/>
      <c r="FCM33" s="14"/>
      <c r="FCN33" s="14"/>
      <c r="FCO33" s="14"/>
      <c r="FCP33" s="14"/>
      <c r="FCQ33" s="14"/>
      <c r="FCR33" s="14"/>
      <c r="FCS33" s="14"/>
      <c r="FCT33" s="14"/>
      <c r="FCU33" s="14"/>
      <c r="FCV33" s="14"/>
      <c r="FCW33" s="14"/>
      <c r="FCX33" s="14"/>
      <c r="FCY33" s="14"/>
      <c r="FCZ33" s="14"/>
      <c r="FDA33" s="14"/>
      <c r="FDB33" s="14"/>
      <c r="FDC33" s="14"/>
      <c r="FDD33" s="14"/>
      <c r="FDE33" s="14"/>
      <c r="FDF33" s="14"/>
      <c r="FDG33" s="14"/>
      <c r="FDH33" s="14"/>
      <c r="FDI33" s="14"/>
      <c r="FDJ33" s="14"/>
      <c r="FDK33" s="14"/>
      <c r="FDL33" s="14"/>
      <c r="FDM33" s="14"/>
      <c r="FDN33" s="14"/>
      <c r="FDO33" s="14"/>
      <c r="FDP33" s="14"/>
      <c r="FDQ33" s="14"/>
      <c r="FDR33" s="14"/>
      <c r="FDS33" s="14"/>
      <c r="FDT33" s="14"/>
      <c r="FDU33" s="14"/>
      <c r="FDV33" s="14"/>
      <c r="FDW33" s="14"/>
      <c r="FDX33" s="14"/>
      <c r="FDY33" s="14"/>
      <c r="FDZ33" s="14"/>
      <c r="FEA33" s="14"/>
      <c r="FEB33" s="14"/>
      <c r="FEC33" s="14"/>
      <c r="FED33" s="14"/>
      <c r="FEE33" s="14"/>
      <c r="FEF33" s="14"/>
      <c r="FEG33" s="14"/>
      <c r="FEH33" s="14"/>
      <c r="FEI33" s="14"/>
      <c r="FEJ33" s="14"/>
      <c r="FEK33" s="14"/>
      <c r="FEL33" s="14"/>
      <c r="FEM33" s="14"/>
      <c r="FEN33" s="14"/>
      <c r="FEO33" s="14"/>
      <c r="FEP33" s="14"/>
      <c r="FEQ33" s="14"/>
      <c r="FER33" s="14"/>
      <c r="FES33" s="14"/>
      <c r="FET33" s="14"/>
      <c r="FEU33" s="14"/>
      <c r="FEV33" s="14"/>
      <c r="FEW33" s="14"/>
      <c r="FEX33" s="14"/>
      <c r="FEY33" s="14"/>
      <c r="FEZ33" s="14"/>
      <c r="FFA33" s="14"/>
      <c r="FFB33" s="14"/>
      <c r="FFC33" s="14"/>
      <c r="FFD33" s="14"/>
      <c r="FFE33" s="14"/>
      <c r="FFF33" s="14"/>
      <c r="FFG33" s="14"/>
      <c r="FFH33" s="14"/>
      <c r="FFI33" s="14"/>
      <c r="FFJ33" s="14"/>
      <c r="FFK33" s="14"/>
      <c r="FFL33" s="14"/>
      <c r="FFM33" s="14"/>
      <c r="FFN33" s="14"/>
      <c r="FFO33" s="14"/>
      <c r="FFP33" s="14"/>
      <c r="FFQ33" s="14"/>
      <c r="FFR33" s="14"/>
      <c r="FFS33" s="14"/>
      <c r="FFT33" s="14"/>
      <c r="FFU33" s="14"/>
      <c r="FFV33" s="14"/>
      <c r="FFW33" s="14"/>
      <c r="FFX33" s="14"/>
      <c r="FFY33" s="14"/>
      <c r="FFZ33" s="14"/>
      <c r="FGA33" s="14"/>
      <c r="FGB33" s="14"/>
      <c r="FGC33" s="14"/>
      <c r="FGD33" s="14"/>
      <c r="FGE33" s="14"/>
      <c r="FGF33" s="14"/>
      <c r="FGG33" s="14"/>
      <c r="FGH33" s="14"/>
      <c r="FGI33" s="14"/>
      <c r="FGJ33" s="14"/>
      <c r="FGK33" s="14"/>
      <c r="FGL33" s="14"/>
      <c r="FGM33" s="14"/>
      <c r="FGN33" s="14"/>
      <c r="FGO33" s="14"/>
      <c r="FGP33" s="14"/>
      <c r="FGQ33" s="14"/>
      <c r="FGR33" s="14"/>
      <c r="FGS33" s="14"/>
      <c r="FGT33" s="14"/>
      <c r="FGU33" s="14"/>
      <c r="FGV33" s="14"/>
      <c r="FGW33" s="14"/>
      <c r="FGX33" s="14"/>
      <c r="FGY33" s="14"/>
      <c r="FGZ33" s="14"/>
      <c r="FHA33" s="14"/>
      <c r="FHB33" s="14"/>
      <c r="FHC33" s="14"/>
      <c r="FHD33" s="14"/>
      <c r="FHE33" s="14"/>
      <c r="FHF33" s="14"/>
      <c r="FHG33" s="14"/>
      <c r="FHH33" s="14"/>
      <c r="FHI33" s="14"/>
      <c r="FHJ33" s="14"/>
      <c r="FHK33" s="14"/>
      <c r="FHL33" s="14"/>
      <c r="FHM33" s="14"/>
      <c r="FHN33" s="14"/>
      <c r="FHO33" s="14"/>
      <c r="FHP33" s="14"/>
      <c r="FHQ33" s="14"/>
      <c r="FHR33" s="14"/>
      <c r="FHS33" s="14"/>
      <c r="FHT33" s="14"/>
      <c r="FHU33" s="14"/>
      <c r="FHV33" s="14"/>
      <c r="FHW33" s="14"/>
      <c r="FHX33" s="14"/>
      <c r="FHY33" s="14"/>
      <c r="FHZ33" s="14"/>
      <c r="FIA33" s="14"/>
      <c r="FIB33" s="14"/>
      <c r="FIC33" s="14"/>
      <c r="FID33" s="14"/>
      <c r="FIE33" s="14"/>
      <c r="FIF33" s="14"/>
      <c r="FIG33" s="14"/>
      <c r="FIH33" s="14"/>
      <c r="FII33" s="14"/>
      <c r="FIJ33" s="14"/>
      <c r="FIK33" s="14"/>
      <c r="FIL33" s="14"/>
      <c r="FIM33" s="14"/>
      <c r="FIN33" s="14"/>
      <c r="FIO33" s="14"/>
      <c r="FIP33" s="14"/>
      <c r="FIQ33" s="14"/>
      <c r="FIR33" s="14"/>
      <c r="FIS33" s="14"/>
      <c r="FIT33" s="14"/>
      <c r="FIU33" s="14"/>
      <c r="FIV33" s="14"/>
      <c r="FIW33" s="14"/>
      <c r="FIX33" s="14"/>
      <c r="FIY33" s="14"/>
      <c r="FIZ33" s="14"/>
      <c r="FJA33" s="14"/>
      <c r="FJB33" s="14"/>
      <c r="FJC33" s="14"/>
      <c r="FJD33" s="14"/>
      <c r="FJE33" s="14"/>
      <c r="FJF33" s="14"/>
      <c r="FJG33" s="14"/>
      <c r="FJH33" s="14"/>
      <c r="FJI33" s="14"/>
      <c r="FJJ33" s="14"/>
      <c r="FJK33" s="14"/>
      <c r="FJL33" s="14"/>
      <c r="FJM33" s="14"/>
      <c r="FJN33" s="14"/>
      <c r="FJO33" s="14"/>
      <c r="FJP33" s="14"/>
      <c r="FJQ33" s="14"/>
      <c r="FJR33" s="14"/>
      <c r="FJS33" s="14"/>
      <c r="FJT33" s="14"/>
      <c r="FJU33" s="14"/>
      <c r="FJV33" s="14"/>
      <c r="FJW33" s="14"/>
      <c r="FJX33" s="14"/>
      <c r="FJY33" s="14"/>
      <c r="FJZ33" s="14"/>
      <c r="FKA33" s="14"/>
      <c r="FKB33" s="14"/>
      <c r="FKC33" s="14"/>
      <c r="FKD33" s="14"/>
      <c r="FKE33" s="14"/>
      <c r="FKF33" s="14"/>
      <c r="FKG33" s="14"/>
      <c r="FKH33" s="14"/>
      <c r="FKI33" s="14"/>
      <c r="FKJ33" s="14"/>
      <c r="FKK33" s="14"/>
      <c r="FKL33" s="14"/>
      <c r="FKM33" s="14"/>
      <c r="FKN33" s="14"/>
      <c r="FKO33" s="14"/>
      <c r="FKP33" s="14"/>
      <c r="FKQ33" s="14"/>
      <c r="FKR33" s="14"/>
      <c r="FKS33" s="14"/>
      <c r="FKT33" s="14"/>
      <c r="FKU33" s="14"/>
      <c r="FKV33" s="14"/>
      <c r="FKW33" s="14"/>
      <c r="FKX33" s="14"/>
      <c r="FKY33" s="14"/>
      <c r="FKZ33" s="14"/>
      <c r="FLA33" s="14"/>
      <c r="FLB33" s="14"/>
      <c r="FLC33" s="14"/>
      <c r="FLD33" s="14"/>
      <c r="FLE33" s="14"/>
      <c r="FLF33" s="14"/>
      <c r="FLG33" s="14"/>
      <c r="FLH33" s="14"/>
      <c r="FLI33" s="14"/>
      <c r="FLJ33" s="14"/>
      <c r="FLK33" s="14"/>
      <c r="FLL33" s="14"/>
      <c r="FLM33" s="14"/>
      <c r="FLN33" s="14"/>
      <c r="FLO33" s="14"/>
      <c r="FLP33" s="14"/>
      <c r="FLQ33" s="14"/>
      <c r="FLR33" s="14"/>
      <c r="FLS33" s="14"/>
      <c r="FLT33" s="14"/>
      <c r="FLU33" s="14"/>
      <c r="FLV33" s="14"/>
      <c r="FLW33" s="14"/>
      <c r="FLX33" s="14"/>
      <c r="FLY33" s="14"/>
      <c r="FLZ33" s="14"/>
      <c r="FMA33" s="14"/>
      <c r="FMB33" s="14"/>
      <c r="FMC33" s="14"/>
      <c r="FMD33" s="14"/>
      <c r="FME33" s="14"/>
      <c r="FMF33" s="14"/>
      <c r="FMG33" s="14"/>
      <c r="FMH33" s="14"/>
      <c r="FMI33" s="14"/>
      <c r="FMJ33" s="14"/>
      <c r="FMK33" s="14"/>
      <c r="FML33" s="14"/>
      <c r="FMM33" s="14"/>
      <c r="FMN33" s="14"/>
      <c r="FMO33" s="14"/>
      <c r="FMP33" s="14"/>
      <c r="FMQ33" s="14"/>
      <c r="FMR33" s="14"/>
      <c r="FMS33" s="14"/>
      <c r="FMT33" s="14"/>
      <c r="FMU33" s="14"/>
      <c r="FMV33" s="14"/>
      <c r="FMW33" s="14"/>
      <c r="FMX33" s="14"/>
      <c r="FMY33" s="14"/>
      <c r="FMZ33" s="14"/>
      <c r="FNA33" s="14"/>
      <c r="FNB33" s="14"/>
      <c r="FNC33" s="14"/>
      <c r="FND33" s="14"/>
      <c r="FNE33" s="14"/>
      <c r="FNF33" s="14"/>
      <c r="FNG33" s="14"/>
      <c r="FNH33" s="14"/>
      <c r="FNI33" s="14"/>
      <c r="FNJ33" s="14"/>
      <c r="FNK33" s="14"/>
      <c r="FNL33" s="14"/>
      <c r="FNM33" s="14"/>
      <c r="FNN33" s="14"/>
      <c r="FNO33" s="14"/>
      <c r="FNP33" s="14"/>
      <c r="FNQ33" s="14"/>
      <c r="FNR33" s="14"/>
      <c r="FNS33" s="14"/>
      <c r="FNT33" s="14"/>
      <c r="FNU33" s="14"/>
      <c r="FNV33" s="14"/>
      <c r="FNW33" s="14"/>
      <c r="FNX33" s="14"/>
      <c r="FNY33" s="14"/>
      <c r="FNZ33" s="14"/>
      <c r="FOA33" s="14"/>
      <c r="FOB33" s="14"/>
      <c r="FOC33" s="14"/>
      <c r="FOD33" s="14"/>
      <c r="FOE33" s="14"/>
      <c r="FOF33" s="14"/>
      <c r="FOG33" s="14"/>
      <c r="FOH33" s="14"/>
      <c r="FOI33" s="14"/>
      <c r="FOJ33" s="14"/>
      <c r="FOK33" s="14"/>
      <c r="FOL33" s="14"/>
      <c r="FOM33" s="14"/>
      <c r="FON33" s="14"/>
      <c r="FOO33" s="14"/>
      <c r="FOP33" s="14"/>
      <c r="FOQ33" s="14"/>
      <c r="FOR33" s="14"/>
      <c r="FOS33" s="14"/>
      <c r="FOT33" s="14"/>
      <c r="FOU33" s="14"/>
      <c r="FOV33" s="14"/>
      <c r="FOW33" s="14"/>
      <c r="FOX33" s="14"/>
      <c r="FOY33" s="14"/>
      <c r="FOZ33" s="14"/>
      <c r="FPA33" s="14"/>
      <c r="FPB33" s="14"/>
      <c r="FPC33" s="14"/>
      <c r="FPD33" s="14"/>
      <c r="FPE33" s="14"/>
      <c r="FPF33" s="14"/>
      <c r="FPG33" s="14"/>
      <c r="FPH33" s="14"/>
      <c r="FPI33" s="14"/>
      <c r="FPJ33" s="14"/>
      <c r="FPK33" s="14"/>
      <c r="FPL33" s="14"/>
      <c r="FPM33" s="14"/>
      <c r="FPN33" s="14"/>
      <c r="FPO33" s="14"/>
      <c r="FPP33" s="14"/>
      <c r="FPQ33" s="14"/>
      <c r="FPR33" s="14"/>
      <c r="FPS33" s="14"/>
      <c r="FPT33" s="14"/>
      <c r="FPU33" s="14"/>
      <c r="FPV33" s="14"/>
      <c r="FPW33" s="14"/>
      <c r="FPX33" s="14"/>
      <c r="FPY33" s="14"/>
      <c r="FPZ33" s="14"/>
      <c r="FQA33" s="14"/>
      <c r="FQB33" s="14"/>
      <c r="FQC33" s="14"/>
      <c r="FQD33" s="14"/>
      <c r="FQE33" s="14"/>
      <c r="FQF33" s="14"/>
      <c r="FQG33" s="14"/>
      <c r="FQH33" s="14"/>
      <c r="FQI33" s="14"/>
      <c r="FQJ33" s="14"/>
      <c r="FQK33" s="14"/>
      <c r="FQL33" s="14"/>
      <c r="FQM33" s="14"/>
      <c r="FQN33" s="14"/>
      <c r="FQO33" s="14"/>
      <c r="FQP33" s="14"/>
      <c r="FQQ33" s="14"/>
      <c r="FQR33" s="14"/>
      <c r="FQS33" s="14"/>
      <c r="FQT33" s="14"/>
      <c r="FQU33" s="14"/>
      <c r="FQV33" s="14"/>
      <c r="FQW33" s="14"/>
      <c r="FQX33" s="14"/>
      <c r="FQY33" s="14"/>
      <c r="FQZ33" s="14"/>
      <c r="FRA33" s="14"/>
      <c r="FRB33" s="14"/>
      <c r="FRC33" s="14"/>
      <c r="FRD33" s="14"/>
      <c r="FRE33" s="14"/>
      <c r="FRF33" s="14"/>
      <c r="FRG33" s="14"/>
      <c r="FRH33" s="14"/>
      <c r="FRI33" s="14"/>
      <c r="FRJ33" s="14"/>
      <c r="FRK33" s="14"/>
      <c r="FRL33" s="14"/>
      <c r="FRM33" s="14"/>
      <c r="FRN33" s="14"/>
      <c r="FRO33" s="14"/>
      <c r="FRP33" s="14"/>
      <c r="FRQ33" s="14"/>
      <c r="FRR33" s="14"/>
      <c r="FRS33" s="14"/>
      <c r="FRT33" s="14"/>
      <c r="FRU33" s="14"/>
      <c r="FRV33" s="14"/>
      <c r="FRW33" s="14"/>
      <c r="FRX33" s="14"/>
      <c r="FRY33" s="14"/>
      <c r="FRZ33" s="14"/>
      <c r="FSA33" s="14"/>
      <c r="FSB33" s="14"/>
      <c r="FSC33" s="14"/>
      <c r="FSD33" s="14"/>
      <c r="FSE33" s="14"/>
      <c r="FSF33" s="14"/>
      <c r="FSG33" s="14"/>
      <c r="FSH33" s="14"/>
      <c r="FSI33" s="14"/>
      <c r="FSJ33" s="14"/>
      <c r="FSK33" s="14"/>
      <c r="FSL33" s="14"/>
      <c r="FSM33" s="14"/>
      <c r="FSN33" s="14"/>
      <c r="FSO33" s="14"/>
      <c r="FSP33" s="14"/>
      <c r="FSQ33" s="14"/>
      <c r="FSR33" s="14"/>
      <c r="FSS33" s="14"/>
      <c r="FST33" s="14"/>
      <c r="FSU33" s="14"/>
      <c r="FSV33" s="14"/>
      <c r="FSW33" s="14"/>
      <c r="FSX33" s="14"/>
      <c r="FSY33" s="14"/>
      <c r="FSZ33" s="14"/>
      <c r="FTA33" s="14"/>
      <c r="FTB33" s="14"/>
      <c r="FTC33" s="14"/>
      <c r="FTD33" s="14"/>
      <c r="FTE33" s="14"/>
      <c r="FTF33" s="14"/>
      <c r="FTG33" s="14"/>
      <c r="FTH33" s="14"/>
      <c r="FTI33" s="14"/>
      <c r="FTJ33" s="14"/>
      <c r="FTK33" s="14"/>
      <c r="FTL33" s="14"/>
      <c r="FTM33" s="14"/>
      <c r="FTN33" s="14"/>
      <c r="FTO33" s="14"/>
      <c r="FTP33" s="14"/>
      <c r="FTQ33" s="14"/>
      <c r="FTR33" s="14"/>
      <c r="FTS33" s="14"/>
      <c r="FTT33" s="14"/>
      <c r="FTU33" s="14"/>
      <c r="FTV33" s="14"/>
      <c r="FTW33" s="14"/>
      <c r="FTX33" s="14"/>
      <c r="FTY33" s="14"/>
      <c r="FTZ33" s="14"/>
      <c r="FUA33" s="14"/>
      <c r="FUB33" s="14"/>
      <c r="FUC33" s="14"/>
      <c r="FUD33" s="14"/>
      <c r="FUE33" s="14"/>
      <c r="FUF33" s="14"/>
      <c r="FUG33" s="14"/>
      <c r="FUH33" s="14"/>
      <c r="FUI33" s="14"/>
      <c r="FUJ33" s="14"/>
      <c r="FUK33" s="14"/>
      <c r="FUL33" s="14"/>
      <c r="FUM33" s="14"/>
      <c r="FUN33" s="14"/>
      <c r="FUO33" s="14"/>
      <c r="FUP33" s="14"/>
      <c r="FUQ33" s="14"/>
      <c r="FUR33" s="14"/>
      <c r="FUS33" s="14"/>
      <c r="FUT33" s="14"/>
      <c r="FUU33" s="14"/>
      <c r="FUV33" s="14"/>
      <c r="FUW33" s="14"/>
      <c r="FUX33" s="14"/>
      <c r="FUY33" s="14"/>
      <c r="FUZ33" s="14"/>
      <c r="FVA33" s="14"/>
      <c r="FVB33" s="14"/>
      <c r="FVC33" s="14"/>
      <c r="FVD33" s="14"/>
      <c r="FVE33" s="14"/>
      <c r="FVF33" s="14"/>
      <c r="FVG33" s="14"/>
      <c r="FVH33" s="14"/>
      <c r="FVI33" s="14"/>
      <c r="FVJ33" s="14"/>
      <c r="FVK33" s="14"/>
      <c r="FVL33" s="14"/>
      <c r="FVM33" s="14"/>
      <c r="FVN33" s="14"/>
      <c r="FVO33" s="14"/>
      <c r="FVP33" s="14"/>
      <c r="FVQ33" s="14"/>
      <c r="FVR33" s="14"/>
      <c r="FVS33" s="14"/>
      <c r="FVT33" s="14"/>
      <c r="FVU33" s="14"/>
      <c r="FVV33" s="14"/>
      <c r="FVW33" s="14"/>
      <c r="FVX33" s="14"/>
      <c r="FVY33" s="14"/>
      <c r="FVZ33" s="14"/>
      <c r="FWA33" s="14"/>
      <c r="FWB33" s="14"/>
      <c r="FWC33" s="14"/>
      <c r="FWD33" s="14"/>
      <c r="FWE33" s="14"/>
      <c r="FWF33" s="14"/>
      <c r="FWG33" s="14"/>
      <c r="FWH33" s="14"/>
      <c r="FWI33" s="14"/>
      <c r="FWJ33" s="14"/>
      <c r="FWK33" s="14"/>
      <c r="FWL33" s="14"/>
      <c r="FWM33" s="14"/>
      <c r="FWN33" s="14"/>
      <c r="FWO33" s="14"/>
      <c r="FWP33" s="14"/>
      <c r="FWQ33" s="14"/>
      <c r="FWR33" s="14"/>
      <c r="FWS33" s="14"/>
      <c r="FWT33" s="14"/>
      <c r="FWU33" s="14"/>
      <c r="FWV33" s="14"/>
      <c r="FWW33" s="14"/>
      <c r="FWX33" s="14"/>
      <c r="FWY33" s="14"/>
      <c r="FWZ33" s="14"/>
      <c r="FXA33" s="14"/>
      <c r="FXB33" s="14"/>
      <c r="FXC33" s="14"/>
      <c r="FXD33" s="14"/>
      <c r="FXE33" s="14"/>
      <c r="FXF33" s="14"/>
      <c r="FXG33" s="14"/>
      <c r="FXH33" s="14"/>
      <c r="FXI33" s="14"/>
      <c r="FXJ33" s="14"/>
      <c r="FXK33" s="14"/>
      <c r="FXL33" s="14"/>
      <c r="FXM33" s="14"/>
      <c r="FXN33" s="14"/>
      <c r="FXO33" s="14"/>
      <c r="FXP33" s="14"/>
      <c r="FXQ33" s="14"/>
      <c r="FXR33" s="14"/>
      <c r="FXS33" s="14"/>
      <c r="FXT33" s="14"/>
      <c r="FXU33" s="14"/>
      <c r="FXV33" s="14"/>
      <c r="FXW33" s="14"/>
      <c r="FXX33" s="14"/>
      <c r="FXY33" s="14"/>
      <c r="FXZ33" s="14"/>
      <c r="FYA33" s="14"/>
      <c r="FYB33" s="14"/>
      <c r="FYC33" s="14"/>
      <c r="FYD33" s="14"/>
      <c r="FYE33" s="14"/>
      <c r="FYF33" s="14"/>
      <c r="FYG33" s="14"/>
      <c r="FYH33" s="14"/>
      <c r="FYI33" s="14"/>
      <c r="FYJ33" s="14"/>
      <c r="FYK33" s="14"/>
      <c r="FYL33" s="14"/>
      <c r="FYM33" s="14"/>
      <c r="FYN33" s="14"/>
      <c r="FYO33" s="14"/>
      <c r="FYP33" s="14"/>
      <c r="FYQ33" s="14"/>
      <c r="FYR33" s="14"/>
      <c r="FYS33" s="14"/>
      <c r="FYT33" s="14"/>
      <c r="FYU33" s="14"/>
      <c r="FYV33" s="14"/>
      <c r="FYW33" s="14"/>
      <c r="FYX33" s="14"/>
      <c r="FYY33" s="14"/>
      <c r="FYZ33" s="14"/>
      <c r="FZA33" s="14"/>
      <c r="FZB33" s="14"/>
      <c r="FZC33" s="14"/>
      <c r="FZD33" s="14"/>
      <c r="FZE33" s="14"/>
      <c r="FZF33" s="14"/>
      <c r="FZG33" s="14"/>
      <c r="FZH33" s="14"/>
      <c r="FZI33" s="14"/>
      <c r="FZJ33" s="14"/>
      <c r="FZK33" s="14"/>
      <c r="FZL33" s="14"/>
      <c r="FZM33" s="14"/>
      <c r="FZN33" s="14"/>
      <c r="FZO33" s="14"/>
      <c r="FZP33" s="14"/>
      <c r="FZQ33" s="14"/>
      <c r="FZR33" s="14"/>
      <c r="FZS33" s="14"/>
      <c r="FZT33" s="14"/>
      <c r="FZU33" s="14"/>
      <c r="FZV33" s="14"/>
      <c r="FZW33" s="14"/>
      <c r="FZX33" s="14"/>
      <c r="FZY33" s="14"/>
      <c r="FZZ33" s="14"/>
      <c r="GAA33" s="14"/>
      <c r="GAB33" s="14"/>
      <c r="GAC33" s="14"/>
      <c r="GAD33" s="14"/>
      <c r="GAE33" s="14"/>
      <c r="GAF33" s="14"/>
      <c r="GAG33" s="14"/>
      <c r="GAH33" s="14"/>
      <c r="GAI33" s="14"/>
      <c r="GAJ33" s="14"/>
      <c r="GAK33" s="14"/>
      <c r="GAL33" s="14"/>
      <c r="GAM33" s="14"/>
      <c r="GAN33" s="14"/>
      <c r="GAO33" s="14"/>
      <c r="GAP33" s="14"/>
      <c r="GAQ33" s="14"/>
      <c r="GAR33" s="14"/>
      <c r="GAS33" s="14"/>
      <c r="GAT33" s="14"/>
      <c r="GAU33" s="14"/>
      <c r="GAV33" s="14"/>
      <c r="GAW33" s="14"/>
      <c r="GAX33" s="14"/>
      <c r="GAY33" s="14"/>
      <c r="GAZ33" s="14"/>
      <c r="GBA33" s="14"/>
      <c r="GBB33" s="14"/>
      <c r="GBC33" s="14"/>
      <c r="GBD33" s="14"/>
      <c r="GBE33" s="14"/>
      <c r="GBF33" s="14"/>
      <c r="GBG33" s="14"/>
      <c r="GBH33" s="14"/>
      <c r="GBI33" s="14"/>
      <c r="GBJ33" s="14"/>
      <c r="GBK33" s="14"/>
      <c r="GBL33" s="14"/>
      <c r="GBM33" s="14"/>
      <c r="GBN33" s="14"/>
      <c r="GBO33" s="14"/>
      <c r="GBP33" s="14"/>
      <c r="GBQ33" s="14"/>
      <c r="GBR33" s="14"/>
      <c r="GBS33" s="14"/>
      <c r="GBT33" s="14"/>
      <c r="GBU33" s="14"/>
      <c r="GBV33" s="14"/>
      <c r="GBW33" s="14"/>
      <c r="GBX33" s="14"/>
      <c r="GBY33" s="14"/>
      <c r="GBZ33" s="14"/>
      <c r="GCA33" s="14"/>
      <c r="GCB33" s="14"/>
      <c r="GCC33" s="14"/>
      <c r="GCD33" s="14"/>
      <c r="GCE33" s="14"/>
      <c r="GCF33" s="14"/>
      <c r="GCG33" s="14"/>
      <c r="GCH33" s="14"/>
      <c r="GCI33" s="14"/>
      <c r="GCJ33" s="14"/>
      <c r="GCK33" s="14"/>
      <c r="GCL33" s="14"/>
      <c r="GCM33" s="14"/>
      <c r="GCN33" s="14"/>
      <c r="GCO33" s="14"/>
      <c r="GCP33" s="14"/>
      <c r="GCQ33" s="14"/>
      <c r="GCR33" s="14"/>
      <c r="GCS33" s="14"/>
      <c r="GCT33" s="14"/>
      <c r="GCU33" s="14"/>
      <c r="GCV33" s="14"/>
      <c r="GCW33" s="14"/>
      <c r="GCX33" s="14"/>
      <c r="GCY33" s="14"/>
      <c r="GCZ33" s="14"/>
      <c r="GDA33" s="14"/>
      <c r="GDB33" s="14"/>
      <c r="GDC33" s="14"/>
      <c r="GDD33" s="14"/>
      <c r="GDE33" s="14"/>
      <c r="GDF33" s="14"/>
      <c r="GDG33" s="14"/>
      <c r="GDH33" s="14"/>
      <c r="GDI33" s="14"/>
      <c r="GDJ33" s="14"/>
      <c r="GDK33" s="14"/>
      <c r="GDL33" s="14"/>
      <c r="GDM33" s="14"/>
      <c r="GDN33" s="14"/>
      <c r="GDO33" s="14"/>
      <c r="GDP33" s="14"/>
      <c r="GDQ33" s="14"/>
      <c r="GDR33" s="14"/>
      <c r="GDS33" s="14"/>
      <c r="GDT33" s="14"/>
      <c r="GDU33" s="14"/>
      <c r="GDV33" s="14"/>
      <c r="GDW33" s="14"/>
      <c r="GDX33" s="14"/>
      <c r="GDY33" s="14"/>
      <c r="GDZ33" s="14"/>
      <c r="GEA33" s="14"/>
      <c r="GEB33" s="14"/>
      <c r="GEC33" s="14"/>
      <c r="GED33" s="14"/>
      <c r="GEE33" s="14"/>
      <c r="GEF33" s="14"/>
      <c r="GEG33" s="14"/>
      <c r="GEH33" s="14"/>
      <c r="GEI33" s="14"/>
      <c r="GEJ33" s="14"/>
      <c r="GEK33" s="14"/>
      <c r="GEL33" s="14"/>
      <c r="GEM33" s="14"/>
      <c r="GEN33" s="14"/>
      <c r="GEO33" s="14"/>
      <c r="GEP33" s="14"/>
      <c r="GEQ33" s="14"/>
      <c r="GER33" s="14"/>
      <c r="GES33" s="14"/>
      <c r="GET33" s="14"/>
      <c r="GEU33" s="14"/>
      <c r="GEV33" s="14"/>
      <c r="GEW33" s="14"/>
      <c r="GEX33" s="14"/>
      <c r="GEY33" s="14"/>
      <c r="GEZ33" s="14"/>
      <c r="GFA33" s="14"/>
      <c r="GFB33" s="14"/>
      <c r="GFC33" s="14"/>
      <c r="GFD33" s="14"/>
      <c r="GFE33" s="14"/>
      <c r="GFF33" s="14"/>
      <c r="GFG33" s="14"/>
      <c r="GFH33" s="14"/>
      <c r="GFI33" s="14"/>
      <c r="GFJ33" s="14"/>
      <c r="GFK33" s="14"/>
      <c r="GFL33" s="14"/>
      <c r="GFM33" s="14"/>
      <c r="GFN33" s="14"/>
      <c r="GFO33" s="14"/>
      <c r="GFP33" s="14"/>
      <c r="GFQ33" s="14"/>
      <c r="GFR33" s="14"/>
      <c r="GFS33" s="14"/>
      <c r="GFT33" s="14"/>
      <c r="GFU33" s="14"/>
      <c r="GFV33" s="14"/>
      <c r="GFW33" s="14"/>
      <c r="GFX33" s="14"/>
      <c r="GFY33" s="14"/>
      <c r="GFZ33" s="14"/>
      <c r="GGA33" s="14"/>
      <c r="GGB33" s="14"/>
      <c r="GGC33" s="14"/>
      <c r="GGD33" s="14"/>
      <c r="GGE33" s="14"/>
      <c r="GGF33" s="14"/>
      <c r="GGG33" s="14"/>
      <c r="GGH33" s="14"/>
      <c r="GGI33" s="14"/>
      <c r="GGJ33" s="14"/>
      <c r="GGK33" s="14"/>
      <c r="GGL33" s="14"/>
      <c r="GGM33" s="14"/>
      <c r="GGN33" s="14"/>
      <c r="GGO33" s="14"/>
      <c r="GGP33" s="14"/>
      <c r="GGQ33" s="14"/>
      <c r="GGR33" s="14"/>
      <c r="GGS33" s="14"/>
      <c r="GGT33" s="14"/>
      <c r="GGU33" s="14"/>
      <c r="GGV33" s="14"/>
      <c r="GGW33" s="14"/>
      <c r="GGX33" s="14"/>
      <c r="GGY33" s="14"/>
      <c r="GGZ33" s="14"/>
      <c r="GHA33" s="14"/>
      <c r="GHB33" s="14"/>
      <c r="GHC33" s="14"/>
      <c r="GHD33" s="14"/>
      <c r="GHE33" s="14"/>
      <c r="GHF33" s="14"/>
      <c r="GHG33" s="14"/>
      <c r="GHH33" s="14"/>
      <c r="GHI33" s="14"/>
      <c r="GHJ33" s="14"/>
      <c r="GHK33" s="14"/>
      <c r="GHL33" s="14"/>
      <c r="GHM33" s="14"/>
      <c r="GHN33" s="14"/>
      <c r="GHO33" s="14"/>
      <c r="GHP33" s="14"/>
      <c r="GHQ33" s="14"/>
      <c r="GHR33" s="14"/>
      <c r="GHS33" s="14"/>
      <c r="GHT33" s="14"/>
      <c r="GHU33" s="14"/>
      <c r="GHV33" s="14"/>
      <c r="GHW33" s="14"/>
      <c r="GHX33" s="14"/>
      <c r="GHY33" s="14"/>
      <c r="GHZ33" s="14"/>
      <c r="GIA33" s="14"/>
      <c r="GIB33" s="14"/>
      <c r="GIC33" s="14"/>
      <c r="GID33" s="14"/>
      <c r="GIE33" s="14"/>
      <c r="GIF33" s="14"/>
      <c r="GIG33" s="14"/>
      <c r="GIH33" s="14"/>
      <c r="GII33" s="14"/>
      <c r="GIJ33" s="14"/>
      <c r="GIK33" s="14"/>
      <c r="GIL33" s="14"/>
      <c r="GIM33" s="14"/>
      <c r="GIN33" s="14"/>
      <c r="GIO33" s="14"/>
      <c r="GIP33" s="14"/>
      <c r="GIQ33" s="14"/>
      <c r="GIR33" s="14"/>
      <c r="GIS33" s="14"/>
      <c r="GIT33" s="14"/>
      <c r="GIU33" s="14"/>
      <c r="GIV33" s="14"/>
      <c r="GIW33" s="14"/>
      <c r="GIX33" s="14"/>
      <c r="GIY33" s="14"/>
      <c r="GIZ33" s="14"/>
      <c r="GJA33" s="14"/>
      <c r="GJB33" s="14"/>
      <c r="GJC33" s="14"/>
      <c r="GJD33" s="14"/>
      <c r="GJE33" s="14"/>
      <c r="GJF33" s="14"/>
      <c r="GJG33" s="14"/>
      <c r="GJH33" s="14"/>
      <c r="GJI33" s="14"/>
      <c r="GJJ33" s="14"/>
      <c r="GJK33" s="14"/>
      <c r="GJL33" s="14"/>
      <c r="GJM33" s="14"/>
      <c r="GJN33" s="14"/>
      <c r="GJO33" s="14"/>
      <c r="GJP33" s="14"/>
      <c r="GJQ33" s="14"/>
      <c r="GJR33" s="14"/>
      <c r="GJS33" s="14"/>
      <c r="GJT33" s="14"/>
      <c r="GJU33" s="14"/>
      <c r="GJV33" s="14"/>
      <c r="GJW33" s="14"/>
      <c r="GJX33" s="14"/>
      <c r="GJY33" s="14"/>
      <c r="GJZ33" s="14"/>
      <c r="GKA33" s="14"/>
      <c r="GKB33" s="14"/>
      <c r="GKC33" s="14"/>
      <c r="GKD33" s="14"/>
      <c r="GKE33" s="14"/>
      <c r="GKF33" s="14"/>
      <c r="GKG33" s="14"/>
      <c r="GKH33" s="14"/>
      <c r="GKI33" s="14"/>
      <c r="GKJ33" s="14"/>
      <c r="GKK33" s="14"/>
      <c r="GKL33" s="14"/>
      <c r="GKM33" s="14"/>
      <c r="GKN33" s="14"/>
      <c r="GKO33" s="14"/>
      <c r="GKP33" s="14"/>
      <c r="GKQ33" s="14"/>
      <c r="GKR33" s="14"/>
      <c r="GKS33" s="14"/>
      <c r="GKT33" s="14"/>
      <c r="GKU33" s="14"/>
      <c r="GKV33" s="14"/>
      <c r="GKW33" s="14"/>
      <c r="GKX33" s="14"/>
      <c r="GKY33" s="14"/>
      <c r="GKZ33" s="14"/>
      <c r="GLA33" s="14"/>
      <c r="GLB33" s="14"/>
      <c r="GLC33" s="14"/>
      <c r="GLD33" s="14"/>
      <c r="GLE33" s="14"/>
      <c r="GLF33" s="14"/>
      <c r="GLG33" s="14"/>
      <c r="GLH33" s="14"/>
      <c r="GLI33" s="14"/>
      <c r="GLJ33" s="14"/>
      <c r="GLK33" s="14"/>
      <c r="GLL33" s="14"/>
      <c r="GLM33" s="14"/>
      <c r="GLN33" s="14"/>
      <c r="GLO33" s="14"/>
      <c r="GLP33" s="14"/>
      <c r="GLQ33" s="14"/>
      <c r="GLR33" s="14"/>
      <c r="GLS33" s="14"/>
      <c r="GLT33" s="14"/>
      <c r="GLU33" s="14"/>
      <c r="GLV33" s="14"/>
      <c r="GLW33" s="14"/>
      <c r="GLX33" s="14"/>
      <c r="GLY33" s="14"/>
      <c r="GLZ33" s="14"/>
      <c r="GMA33" s="14"/>
      <c r="GMB33" s="14"/>
      <c r="GMC33" s="14"/>
      <c r="GMD33" s="14"/>
      <c r="GME33" s="14"/>
      <c r="GMF33" s="14"/>
      <c r="GMG33" s="14"/>
      <c r="GMH33" s="14"/>
      <c r="GMI33" s="14"/>
      <c r="GMJ33" s="14"/>
      <c r="GMK33" s="14"/>
      <c r="GML33" s="14"/>
      <c r="GMM33" s="14"/>
      <c r="GMN33" s="14"/>
      <c r="GMO33" s="14"/>
      <c r="GMP33" s="14"/>
      <c r="GMQ33" s="14"/>
      <c r="GMR33" s="14"/>
      <c r="GMS33" s="14"/>
      <c r="GMT33" s="14"/>
      <c r="GMU33" s="14"/>
      <c r="GMV33" s="14"/>
      <c r="GMW33" s="14"/>
      <c r="GMX33" s="14"/>
      <c r="GMY33" s="14"/>
      <c r="GMZ33" s="14"/>
      <c r="GNA33" s="14"/>
      <c r="GNB33" s="14"/>
      <c r="GNC33" s="14"/>
      <c r="GND33" s="14"/>
      <c r="GNE33" s="14"/>
      <c r="GNF33" s="14"/>
      <c r="GNG33" s="14"/>
      <c r="GNH33" s="14"/>
      <c r="GNI33" s="14"/>
      <c r="GNJ33" s="14"/>
      <c r="GNK33" s="14"/>
      <c r="GNL33" s="14"/>
      <c r="GNM33" s="14"/>
      <c r="GNN33" s="14"/>
      <c r="GNO33" s="14"/>
      <c r="GNP33" s="14"/>
      <c r="GNQ33" s="14"/>
      <c r="GNR33" s="14"/>
      <c r="GNS33" s="14"/>
      <c r="GNT33" s="14"/>
      <c r="GNU33" s="14"/>
      <c r="GNV33" s="14"/>
      <c r="GNW33" s="14"/>
      <c r="GNX33" s="14"/>
      <c r="GNY33" s="14"/>
      <c r="GNZ33" s="14"/>
      <c r="GOA33" s="14"/>
      <c r="GOB33" s="14"/>
      <c r="GOC33" s="14"/>
      <c r="GOD33" s="14"/>
      <c r="GOE33" s="14"/>
      <c r="GOF33" s="14"/>
      <c r="GOG33" s="14"/>
      <c r="GOH33" s="14"/>
      <c r="GOI33" s="14"/>
      <c r="GOJ33" s="14"/>
      <c r="GOK33" s="14"/>
      <c r="GOL33" s="14"/>
      <c r="GOM33" s="14"/>
      <c r="GON33" s="14"/>
      <c r="GOO33" s="14"/>
      <c r="GOP33" s="14"/>
      <c r="GOQ33" s="14"/>
      <c r="GOR33" s="14"/>
      <c r="GOS33" s="14"/>
      <c r="GOT33" s="14"/>
      <c r="GOU33" s="14"/>
      <c r="GOV33" s="14"/>
      <c r="GOW33" s="14"/>
      <c r="GOX33" s="14"/>
      <c r="GOY33" s="14"/>
      <c r="GOZ33" s="14"/>
      <c r="GPA33" s="14"/>
      <c r="GPB33" s="14"/>
      <c r="GPC33" s="14"/>
      <c r="GPD33" s="14"/>
      <c r="GPE33" s="14"/>
      <c r="GPF33" s="14"/>
      <c r="GPG33" s="14"/>
      <c r="GPH33" s="14"/>
      <c r="GPI33" s="14"/>
      <c r="GPJ33" s="14"/>
      <c r="GPK33" s="14"/>
      <c r="GPL33" s="14"/>
      <c r="GPM33" s="14"/>
      <c r="GPN33" s="14"/>
      <c r="GPO33" s="14"/>
      <c r="GPP33" s="14"/>
      <c r="GPQ33" s="14"/>
      <c r="GPR33" s="14"/>
      <c r="GPS33" s="14"/>
      <c r="GPT33" s="14"/>
      <c r="GPU33" s="14"/>
      <c r="GPV33" s="14"/>
      <c r="GPW33" s="14"/>
      <c r="GPX33" s="14"/>
      <c r="GPY33" s="14"/>
      <c r="GPZ33" s="14"/>
      <c r="GQA33" s="14"/>
      <c r="GQB33" s="14"/>
      <c r="GQC33" s="14"/>
      <c r="GQD33" s="14"/>
      <c r="GQE33" s="14"/>
      <c r="GQF33" s="14"/>
      <c r="GQG33" s="14"/>
      <c r="GQH33" s="14"/>
      <c r="GQI33" s="14"/>
      <c r="GQJ33" s="14"/>
      <c r="GQK33" s="14"/>
      <c r="GQL33" s="14"/>
      <c r="GQM33" s="14"/>
      <c r="GQN33" s="14"/>
      <c r="GQO33" s="14"/>
      <c r="GQP33" s="14"/>
      <c r="GQQ33" s="14"/>
      <c r="GQR33" s="14"/>
      <c r="GQS33" s="14"/>
      <c r="GQT33" s="14"/>
      <c r="GQU33" s="14"/>
      <c r="GQV33" s="14"/>
      <c r="GQW33" s="14"/>
      <c r="GQX33" s="14"/>
      <c r="GQY33" s="14"/>
      <c r="GQZ33" s="14"/>
      <c r="GRA33" s="14"/>
      <c r="GRB33" s="14"/>
      <c r="GRC33" s="14"/>
      <c r="GRD33" s="14"/>
      <c r="GRE33" s="14"/>
      <c r="GRF33" s="14"/>
      <c r="GRG33" s="14"/>
      <c r="GRH33" s="14"/>
      <c r="GRI33" s="14"/>
      <c r="GRJ33" s="14"/>
      <c r="GRK33" s="14"/>
      <c r="GRL33" s="14"/>
      <c r="GRM33" s="14"/>
      <c r="GRN33" s="14"/>
      <c r="GRO33" s="14"/>
      <c r="GRP33" s="14"/>
      <c r="GRQ33" s="14"/>
      <c r="GRR33" s="14"/>
      <c r="GRS33" s="14"/>
      <c r="GRT33" s="14"/>
      <c r="GRU33" s="14"/>
      <c r="GRV33" s="14"/>
      <c r="GRW33" s="14"/>
      <c r="GRX33" s="14"/>
      <c r="GRY33" s="14"/>
      <c r="GRZ33" s="14"/>
      <c r="GSA33" s="14"/>
      <c r="GSB33" s="14"/>
      <c r="GSC33" s="14"/>
      <c r="GSD33" s="14"/>
      <c r="GSE33" s="14"/>
      <c r="GSF33" s="14"/>
      <c r="GSG33" s="14"/>
      <c r="GSH33" s="14"/>
      <c r="GSI33" s="14"/>
      <c r="GSJ33" s="14"/>
      <c r="GSK33" s="14"/>
      <c r="GSL33" s="14"/>
      <c r="GSM33" s="14"/>
      <c r="GSN33" s="14"/>
      <c r="GSO33" s="14"/>
      <c r="GSP33" s="14"/>
      <c r="GSQ33" s="14"/>
      <c r="GSR33" s="14"/>
      <c r="GSS33" s="14"/>
      <c r="GST33" s="14"/>
      <c r="GSU33" s="14"/>
      <c r="GSV33" s="14"/>
      <c r="GSW33" s="14"/>
      <c r="GSX33" s="14"/>
      <c r="GSY33" s="14"/>
      <c r="GSZ33" s="14"/>
      <c r="GTA33" s="14"/>
      <c r="GTB33" s="14"/>
      <c r="GTC33" s="14"/>
      <c r="GTD33" s="14"/>
      <c r="GTE33" s="14"/>
      <c r="GTF33" s="14"/>
      <c r="GTG33" s="14"/>
      <c r="GTH33" s="14"/>
      <c r="GTI33" s="14"/>
      <c r="GTJ33" s="14"/>
      <c r="GTK33" s="14"/>
      <c r="GTL33" s="14"/>
      <c r="GTM33" s="14"/>
      <c r="GTN33" s="14"/>
      <c r="GTO33" s="14"/>
      <c r="GTP33" s="14"/>
      <c r="GTQ33" s="14"/>
      <c r="GTR33" s="14"/>
      <c r="GTS33" s="14"/>
      <c r="GTT33" s="14"/>
      <c r="GTU33" s="14"/>
      <c r="GTV33" s="14"/>
      <c r="GTW33" s="14"/>
      <c r="GTX33" s="14"/>
      <c r="GTY33" s="14"/>
      <c r="GTZ33" s="14"/>
      <c r="GUA33" s="14"/>
      <c r="GUB33" s="14"/>
      <c r="GUC33" s="14"/>
      <c r="GUD33" s="14"/>
      <c r="GUE33" s="14"/>
      <c r="GUF33" s="14"/>
      <c r="GUG33" s="14"/>
      <c r="GUH33" s="14"/>
      <c r="GUI33" s="14"/>
      <c r="GUJ33" s="14"/>
      <c r="GUK33" s="14"/>
      <c r="GUL33" s="14"/>
      <c r="GUM33" s="14"/>
      <c r="GUN33" s="14"/>
      <c r="GUO33" s="14"/>
      <c r="GUP33" s="14"/>
      <c r="GUQ33" s="14"/>
      <c r="GUR33" s="14"/>
      <c r="GUS33" s="14"/>
      <c r="GUT33" s="14"/>
      <c r="GUU33" s="14"/>
      <c r="GUV33" s="14"/>
      <c r="GUW33" s="14"/>
      <c r="GUX33" s="14"/>
      <c r="GUY33" s="14"/>
      <c r="GUZ33" s="14"/>
      <c r="GVA33" s="14"/>
      <c r="GVB33" s="14"/>
      <c r="GVC33" s="14"/>
      <c r="GVD33" s="14"/>
      <c r="GVE33" s="14"/>
      <c r="GVF33" s="14"/>
      <c r="GVG33" s="14"/>
      <c r="GVH33" s="14"/>
      <c r="GVI33" s="14"/>
      <c r="GVJ33" s="14"/>
      <c r="GVK33" s="14"/>
      <c r="GVL33" s="14"/>
      <c r="GVM33" s="14"/>
      <c r="GVN33" s="14"/>
      <c r="GVO33" s="14"/>
      <c r="GVP33" s="14"/>
      <c r="GVQ33" s="14"/>
      <c r="GVR33" s="14"/>
      <c r="GVS33" s="14"/>
      <c r="GVT33" s="14"/>
      <c r="GVU33" s="14"/>
      <c r="GVV33" s="14"/>
      <c r="GVW33" s="14"/>
      <c r="GVX33" s="14"/>
      <c r="GVY33" s="14"/>
      <c r="GVZ33" s="14"/>
      <c r="GWA33" s="14"/>
      <c r="GWB33" s="14"/>
      <c r="GWC33" s="14"/>
      <c r="GWD33" s="14"/>
      <c r="GWE33" s="14"/>
      <c r="GWF33" s="14"/>
      <c r="GWG33" s="14"/>
      <c r="GWH33" s="14"/>
      <c r="GWI33" s="14"/>
      <c r="GWJ33" s="14"/>
      <c r="GWK33" s="14"/>
      <c r="GWL33" s="14"/>
      <c r="GWM33" s="14"/>
      <c r="GWN33" s="14"/>
      <c r="GWO33" s="14"/>
      <c r="GWP33" s="14"/>
      <c r="GWQ33" s="14"/>
      <c r="GWR33" s="14"/>
      <c r="GWS33" s="14"/>
      <c r="GWT33" s="14"/>
      <c r="GWU33" s="14"/>
      <c r="GWV33" s="14"/>
      <c r="GWW33" s="14"/>
      <c r="GWX33" s="14"/>
      <c r="GWY33" s="14"/>
      <c r="GWZ33" s="14"/>
      <c r="GXA33" s="14"/>
      <c r="GXB33" s="14"/>
      <c r="GXC33" s="14"/>
      <c r="GXD33" s="14"/>
      <c r="GXE33" s="14"/>
      <c r="GXF33" s="14"/>
      <c r="GXG33" s="14"/>
      <c r="GXH33" s="14"/>
      <c r="GXI33" s="14"/>
      <c r="GXJ33" s="14"/>
      <c r="GXK33" s="14"/>
      <c r="GXL33" s="14"/>
      <c r="GXM33" s="14"/>
      <c r="GXN33" s="14"/>
      <c r="GXO33" s="14"/>
      <c r="GXP33" s="14"/>
      <c r="GXQ33" s="14"/>
      <c r="GXR33" s="14"/>
      <c r="GXS33" s="14"/>
      <c r="GXT33" s="14"/>
      <c r="GXU33" s="14"/>
      <c r="GXV33" s="14"/>
      <c r="GXW33" s="14"/>
      <c r="GXX33" s="14"/>
      <c r="GXY33" s="14"/>
      <c r="GXZ33" s="14"/>
      <c r="GYA33" s="14"/>
      <c r="GYB33" s="14"/>
      <c r="GYC33" s="14"/>
      <c r="GYD33" s="14"/>
      <c r="GYE33" s="14"/>
      <c r="GYF33" s="14"/>
      <c r="GYG33" s="14"/>
      <c r="GYH33" s="14"/>
      <c r="GYI33" s="14"/>
      <c r="GYJ33" s="14"/>
      <c r="GYK33" s="14"/>
      <c r="GYL33" s="14"/>
      <c r="GYM33" s="14"/>
      <c r="GYN33" s="14"/>
      <c r="GYO33" s="14"/>
      <c r="GYP33" s="14"/>
      <c r="GYQ33" s="14"/>
      <c r="GYR33" s="14"/>
      <c r="GYS33" s="14"/>
      <c r="GYT33" s="14"/>
      <c r="GYU33" s="14"/>
      <c r="GYV33" s="14"/>
      <c r="GYW33" s="14"/>
      <c r="GYX33" s="14"/>
      <c r="GYY33" s="14"/>
      <c r="GYZ33" s="14"/>
      <c r="GZA33" s="14"/>
      <c r="GZB33" s="14"/>
      <c r="GZC33" s="14"/>
      <c r="GZD33" s="14"/>
      <c r="GZE33" s="14"/>
      <c r="GZF33" s="14"/>
      <c r="GZG33" s="14"/>
      <c r="GZH33" s="14"/>
      <c r="GZI33" s="14"/>
      <c r="GZJ33" s="14"/>
      <c r="GZK33" s="14"/>
      <c r="GZL33" s="14"/>
      <c r="GZM33" s="14"/>
      <c r="GZN33" s="14"/>
      <c r="GZO33" s="14"/>
      <c r="GZP33" s="14"/>
      <c r="GZQ33" s="14"/>
      <c r="GZR33" s="14"/>
      <c r="GZS33" s="14"/>
      <c r="GZT33" s="14"/>
      <c r="GZU33" s="14"/>
      <c r="GZV33" s="14"/>
      <c r="GZW33" s="14"/>
      <c r="GZX33" s="14"/>
      <c r="GZY33" s="14"/>
      <c r="GZZ33" s="14"/>
      <c r="HAA33" s="14"/>
      <c r="HAB33" s="14"/>
      <c r="HAC33" s="14"/>
      <c r="HAD33" s="14"/>
      <c r="HAE33" s="14"/>
      <c r="HAF33" s="14"/>
      <c r="HAG33" s="14"/>
      <c r="HAH33" s="14"/>
      <c r="HAI33" s="14"/>
      <c r="HAJ33" s="14"/>
      <c r="HAK33" s="14"/>
      <c r="HAL33" s="14"/>
      <c r="HAM33" s="14"/>
      <c r="HAN33" s="14"/>
      <c r="HAO33" s="14"/>
      <c r="HAP33" s="14"/>
      <c r="HAQ33" s="14"/>
      <c r="HAR33" s="14"/>
      <c r="HAS33" s="14"/>
      <c r="HAT33" s="14"/>
      <c r="HAU33" s="14"/>
      <c r="HAV33" s="14"/>
      <c r="HAW33" s="14"/>
      <c r="HAX33" s="14"/>
      <c r="HAY33" s="14"/>
      <c r="HAZ33" s="14"/>
      <c r="HBA33" s="14"/>
      <c r="HBB33" s="14"/>
      <c r="HBC33" s="14"/>
      <c r="HBD33" s="14"/>
      <c r="HBE33" s="14"/>
      <c r="HBF33" s="14"/>
      <c r="HBG33" s="14"/>
      <c r="HBH33" s="14"/>
      <c r="HBI33" s="14"/>
      <c r="HBJ33" s="14"/>
      <c r="HBK33" s="14"/>
      <c r="HBL33" s="14"/>
      <c r="HBM33" s="14"/>
      <c r="HBN33" s="14"/>
      <c r="HBO33" s="14"/>
      <c r="HBP33" s="14"/>
      <c r="HBQ33" s="14"/>
      <c r="HBR33" s="14"/>
      <c r="HBS33" s="14"/>
      <c r="HBT33" s="14"/>
      <c r="HBU33" s="14"/>
      <c r="HBV33" s="14"/>
      <c r="HBW33" s="14"/>
      <c r="HBX33" s="14"/>
      <c r="HBY33" s="14"/>
      <c r="HBZ33" s="14"/>
      <c r="HCA33" s="14"/>
      <c r="HCB33" s="14"/>
      <c r="HCC33" s="14"/>
      <c r="HCD33" s="14"/>
      <c r="HCE33" s="14"/>
      <c r="HCF33" s="14"/>
      <c r="HCG33" s="14"/>
      <c r="HCH33" s="14"/>
      <c r="HCI33" s="14"/>
      <c r="HCJ33" s="14"/>
      <c r="HCK33" s="14"/>
      <c r="HCL33" s="14"/>
      <c r="HCM33" s="14"/>
      <c r="HCN33" s="14"/>
      <c r="HCO33" s="14"/>
      <c r="HCP33" s="14"/>
      <c r="HCQ33" s="14"/>
      <c r="HCR33" s="14"/>
      <c r="HCS33" s="14"/>
      <c r="HCT33" s="14"/>
      <c r="HCU33" s="14"/>
      <c r="HCV33" s="14"/>
      <c r="HCW33" s="14"/>
      <c r="HCX33" s="14"/>
      <c r="HCY33" s="14"/>
      <c r="HCZ33" s="14"/>
      <c r="HDA33" s="14"/>
      <c r="HDB33" s="14"/>
      <c r="HDC33" s="14"/>
      <c r="HDD33" s="14"/>
      <c r="HDE33" s="14"/>
      <c r="HDF33" s="14"/>
      <c r="HDG33" s="14"/>
      <c r="HDH33" s="14"/>
      <c r="HDI33" s="14"/>
      <c r="HDJ33" s="14"/>
      <c r="HDK33" s="14"/>
      <c r="HDL33" s="14"/>
      <c r="HDM33" s="14"/>
      <c r="HDN33" s="14"/>
      <c r="HDO33" s="14"/>
      <c r="HDP33" s="14"/>
      <c r="HDQ33" s="14"/>
      <c r="HDR33" s="14"/>
      <c r="HDS33" s="14"/>
      <c r="HDT33" s="14"/>
      <c r="HDU33" s="14"/>
      <c r="HDV33" s="14"/>
      <c r="HDW33" s="14"/>
      <c r="HDX33" s="14"/>
      <c r="HDY33" s="14"/>
      <c r="HDZ33" s="14"/>
      <c r="HEA33" s="14"/>
      <c r="HEB33" s="14"/>
      <c r="HEC33" s="14"/>
      <c r="HED33" s="14"/>
      <c r="HEE33" s="14"/>
      <c r="HEF33" s="14"/>
      <c r="HEG33" s="14"/>
      <c r="HEH33" s="14"/>
      <c r="HEI33" s="14"/>
      <c r="HEJ33" s="14"/>
      <c r="HEK33" s="14"/>
      <c r="HEL33" s="14"/>
      <c r="HEM33" s="14"/>
      <c r="HEN33" s="14"/>
      <c r="HEO33" s="14"/>
      <c r="HEP33" s="14"/>
      <c r="HEQ33" s="14"/>
      <c r="HER33" s="14"/>
      <c r="HES33" s="14"/>
      <c r="HET33" s="14"/>
      <c r="HEU33" s="14"/>
      <c r="HEV33" s="14"/>
      <c r="HEW33" s="14"/>
      <c r="HEX33" s="14"/>
      <c r="HEY33" s="14"/>
      <c r="HEZ33" s="14"/>
      <c r="HFA33" s="14"/>
      <c r="HFB33" s="14"/>
      <c r="HFC33" s="14"/>
      <c r="HFD33" s="14"/>
      <c r="HFE33" s="14"/>
      <c r="HFF33" s="14"/>
      <c r="HFG33" s="14"/>
      <c r="HFH33" s="14"/>
      <c r="HFI33" s="14"/>
      <c r="HFJ33" s="14"/>
      <c r="HFK33" s="14"/>
      <c r="HFL33" s="14"/>
      <c r="HFM33" s="14"/>
      <c r="HFN33" s="14"/>
      <c r="HFO33" s="14"/>
      <c r="HFP33" s="14"/>
      <c r="HFQ33" s="14"/>
      <c r="HFR33" s="14"/>
      <c r="HFS33" s="14"/>
      <c r="HFT33" s="14"/>
      <c r="HFU33" s="14"/>
      <c r="HFV33" s="14"/>
      <c r="HFW33" s="14"/>
      <c r="HFX33" s="14"/>
      <c r="HFY33" s="14"/>
      <c r="HFZ33" s="14"/>
      <c r="HGA33" s="14"/>
      <c r="HGB33" s="14"/>
      <c r="HGC33" s="14"/>
      <c r="HGD33" s="14"/>
      <c r="HGE33" s="14"/>
      <c r="HGF33" s="14"/>
      <c r="HGG33" s="14"/>
      <c r="HGH33" s="14"/>
      <c r="HGI33" s="14"/>
      <c r="HGJ33" s="14"/>
      <c r="HGK33" s="14"/>
      <c r="HGL33" s="14"/>
      <c r="HGM33" s="14"/>
      <c r="HGN33" s="14"/>
      <c r="HGO33" s="14"/>
      <c r="HGP33" s="14"/>
      <c r="HGQ33" s="14"/>
      <c r="HGR33" s="14"/>
      <c r="HGS33" s="14"/>
      <c r="HGT33" s="14"/>
      <c r="HGU33" s="14"/>
      <c r="HGV33" s="14"/>
      <c r="HGW33" s="14"/>
      <c r="HGX33" s="14"/>
      <c r="HGY33" s="14"/>
      <c r="HGZ33" s="14"/>
      <c r="HHA33" s="14"/>
      <c r="HHB33" s="14"/>
      <c r="HHC33" s="14"/>
      <c r="HHD33" s="14"/>
      <c r="HHE33" s="14"/>
      <c r="HHF33" s="14"/>
      <c r="HHG33" s="14"/>
      <c r="HHH33" s="14"/>
      <c r="HHI33" s="14"/>
      <c r="HHJ33" s="14"/>
      <c r="HHK33" s="14"/>
      <c r="HHL33" s="14"/>
      <c r="HHM33" s="14"/>
      <c r="HHN33" s="14"/>
      <c r="HHO33" s="14"/>
      <c r="HHP33" s="14"/>
      <c r="HHQ33" s="14"/>
      <c r="HHR33" s="14"/>
      <c r="HHS33" s="14"/>
      <c r="HHT33" s="14"/>
      <c r="HHU33" s="14"/>
      <c r="HHV33" s="14"/>
      <c r="HHW33" s="14"/>
      <c r="HHX33" s="14"/>
      <c r="HHY33" s="14"/>
      <c r="HHZ33" s="14"/>
      <c r="HIA33" s="14"/>
      <c r="HIB33" s="14"/>
      <c r="HIC33" s="14"/>
      <c r="HID33" s="14"/>
      <c r="HIE33" s="14"/>
      <c r="HIF33" s="14"/>
      <c r="HIG33" s="14"/>
      <c r="HIH33" s="14"/>
      <c r="HII33" s="14"/>
      <c r="HIJ33" s="14"/>
      <c r="HIK33" s="14"/>
      <c r="HIL33" s="14"/>
      <c r="HIM33" s="14"/>
      <c r="HIN33" s="14"/>
      <c r="HIO33" s="14"/>
      <c r="HIP33" s="14"/>
      <c r="HIQ33" s="14"/>
      <c r="HIR33" s="14"/>
      <c r="HIS33" s="14"/>
      <c r="HIT33" s="14"/>
      <c r="HIU33" s="14"/>
      <c r="HIV33" s="14"/>
      <c r="HIW33" s="14"/>
      <c r="HIX33" s="14"/>
      <c r="HIY33" s="14"/>
      <c r="HIZ33" s="14"/>
      <c r="HJA33" s="14"/>
      <c r="HJB33" s="14"/>
      <c r="HJC33" s="14"/>
      <c r="HJD33" s="14"/>
      <c r="HJE33" s="14"/>
      <c r="HJF33" s="14"/>
      <c r="HJG33" s="14"/>
      <c r="HJH33" s="14"/>
      <c r="HJI33" s="14"/>
      <c r="HJJ33" s="14"/>
      <c r="HJK33" s="14"/>
      <c r="HJL33" s="14"/>
      <c r="HJM33" s="14"/>
      <c r="HJN33" s="14"/>
      <c r="HJO33" s="14"/>
      <c r="HJP33" s="14"/>
      <c r="HJQ33" s="14"/>
      <c r="HJR33" s="14"/>
      <c r="HJS33" s="14"/>
      <c r="HJT33" s="14"/>
      <c r="HJU33" s="14"/>
      <c r="HJV33" s="14"/>
      <c r="HJW33" s="14"/>
      <c r="HJX33" s="14"/>
      <c r="HJY33" s="14"/>
      <c r="HJZ33" s="14"/>
      <c r="HKA33" s="14"/>
      <c r="HKB33" s="14"/>
      <c r="HKC33" s="14"/>
      <c r="HKD33" s="14"/>
      <c r="HKE33" s="14"/>
      <c r="HKF33" s="14"/>
      <c r="HKG33" s="14"/>
      <c r="HKH33" s="14"/>
      <c r="HKI33" s="14"/>
      <c r="HKJ33" s="14"/>
      <c r="HKK33" s="14"/>
      <c r="HKL33" s="14"/>
      <c r="HKM33" s="14"/>
      <c r="HKN33" s="14"/>
      <c r="HKO33" s="14"/>
      <c r="HKP33" s="14"/>
      <c r="HKQ33" s="14"/>
      <c r="HKR33" s="14"/>
      <c r="HKS33" s="14"/>
      <c r="HKT33" s="14"/>
      <c r="HKU33" s="14"/>
      <c r="HKV33" s="14"/>
      <c r="HKW33" s="14"/>
      <c r="HKX33" s="14"/>
      <c r="HKY33" s="14"/>
      <c r="HKZ33" s="14"/>
      <c r="HLA33" s="14"/>
      <c r="HLB33" s="14"/>
      <c r="HLC33" s="14"/>
      <c r="HLD33" s="14"/>
      <c r="HLE33" s="14"/>
      <c r="HLF33" s="14"/>
      <c r="HLG33" s="14"/>
      <c r="HLH33" s="14"/>
      <c r="HLI33" s="14"/>
      <c r="HLJ33" s="14"/>
      <c r="HLK33" s="14"/>
      <c r="HLL33" s="14"/>
      <c r="HLM33" s="14"/>
      <c r="HLN33" s="14"/>
      <c r="HLO33" s="14"/>
      <c r="HLP33" s="14"/>
      <c r="HLQ33" s="14"/>
      <c r="HLR33" s="14"/>
      <c r="HLS33" s="14"/>
      <c r="HLT33" s="14"/>
      <c r="HLU33" s="14"/>
      <c r="HLV33" s="14"/>
      <c r="HLW33" s="14"/>
      <c r="HLX33" s="14"/>
      <c r="HLY33" s="14"/>
      <c r="HLZ33" s="14"/>
      <c r="HMA33" s="14"/>
      <c r="HMB33" s="14"/>
      <c r="HMC33" s="14"/>
      <c r="HMD33" s="14"/>
      <c r="HME33" s="14"/>
      <c r="HMF33" s="14"/>
      <c r="HMG33" s="14"/>
      <c r="HMH33" s="14"/>
      <c r="HMI33" s="14"/>
      <c r="HMJ33" s="14"/>
      <c r="HMK33" s="14"/>
      <c r="HML33" s="14"/>
      <c r="HMM33" s="14"/>
      <c r="HMN33" s="14"/>
      <c r="HMO33" s="14"/>
      <c r="HMP33" s="14"/>
      <c r="HMQ33" s="14"/>
      <c r="HMR33" s="14"/>
      <c r="HMS33" s="14"/>
      <c r="HMT33" s="14"/>
      <c r="HMU33" s="14"/>
      <c r="HMV33" s="14"/>
      <c r="HMW33" s="14"/>
      <c r="HMX33" s="14"/>
      <c r="HMY33" s="14"/>
      <c r="HMZ33" s="14"/>
      <c r="HNA33" s="14"/>
      <c r="HNB33" s="14"/>
      <c r="HNC33" s="14"/>
      <c r="HND33" s="14"/>
      <c r="HNE33" s="14"/>
      <c r="HNF33" s="14"/>
      <c r="HNG33" s="14"/>
      <c r="HNH33" s="14"/>
      <c r="HNI33" s="14"/>
      <c r="HNJ33" s="14"/>
      <c r="HNK33" s="14"/>
      <c r="HNL33" s="14"/>
      <c r="HNM33" s="14"/>
      <c r="HNN33" s="14"/>
      <c r="HNO33" s="14"/>
      <c r="HNP33" s="14"/>
      <c r="HNQ33" s="14"/>
      <c r="HNR33" s="14"/>
      <c r="HNS33" s="14"/>
      <c r="HNT33" s="14"/>
      <c r="HNU33" s="14"/>
      <c r="HNV33" s="14"/>
      <c r="HNW33" s="14"/>
      <c r="HNX33" s="14"/>
      <c r="HNY33" s="14"/>
      <c r="HNZ33" s="14"/>
      <c r="HOA33" s="14"/>
      <c r="HOB33" s="14"/>
      <c r="HOC33" s="14"/>
      <c r="HOD33" s="14"/>
      <c r="HOE33" s="14"/>
      <c r="HOF33" s="14"/>
      <c r="HOG33" s="14"/>
      <c r="HOH33" s="14"/>
      <c r="HOI33" s="14"/>
      <c r="HOJ33" s="14"/>
      <c r="HOK33" s="14"/>
      <c r="HOL33" s="14"/>
      <c r="HOM33" s="14"/>
      <c r="HON33" s="14"/>
      <c r="HOO33" s="14"/>
      <c r="HOP33" s="14"/>
      <c r="HOQ33" s="14"/>
      <c r="HOR33" s="14"/>
      <c r="HOS33" s="14"/>
      <c r="HOT33" s="14"/>
      <c r="HOU33" s="14"/>
      <c r="HOV33" s="14"/>
      <c r="HOW33" s="14"/>
      <c r="HOX33" s="14"/>
      <c r="HOY33" s="14"/>
      <c r="HOZ33" s="14"/>
      <c r="HPA33" s="14"/>
      <c r="HPB33" s="14"/>
      <c r="HPC33" s="14"/>
      <c r="HPD33" s="14"/>
      <c r="HPE33" s="14"/>
      <c r="HPF33" s="14"/>
      <c r="HPG33" s="14"/>
      <c r="HPH33" s="14"/>
      <c r="HPI33" s="14"/>
      <c r="HPJ33" s="14"/>
      <c r="HPK33" s="14"/>
      <c r="HPL33" s="14"/>
      <c r="HPM33" s="14"/>
      <c r="HPN33" s="14"/>
      <c r="HPO33" s="14"/>
      <c r="HPP33" s="14"/>
      <c r="HPQ33" s="14"/>
      <c r="HPR33" s="14"/>
      <c r="HPS33" s="14"/>
      <c r="HPT33" s="14"/>
      <c r="HPU33" s="14"/>
      <c r="HPV33" s="14"/>
      <c r="HPW33" s="14"/>
      <c r="HPX33" s="14"/>
      <c r="HPY33" s="14"/>
      <c r="HPZ33" s="14"/>
      <c r="HQA33" s="14"/>
      <c r="HQB33" s="14"/>
      <c r="HQC33" s="14"/>
      <c r="HQD33" s="14"/>
      <c r="HQE33" s="14"/>
      <c r="HQF33" s="14"/>
      <c r="HQG33" s="14"/>
      <c r="HQH33" s="14"/>
      <c r="HQI33" s="14"/>
      <c r="HQJ33" s="14"/>
      <c r="HQK33" s="14"/>
      <c r="HQL33" s="14"/>
      <c r="HQM33" s="14"/>
      <c r="HQN33" s="14"/>
      <c r="HQO33" s="14"/>
      <c r="HQP33" s="14"/>
      <c r="HQQ33" s="14"/>
      <c r="HQR33" s="14"/>
      <c r="HQS33" s="14"/>
      <c r="HQT33" s="14"/>
      <c r="HQU33" s="14"/>
      <c r="HQV33" s="14"/>
      <c r="HQW33" s="14"/>
      <c r="HQX33" s="14"/>
      <c r="HQY33" s="14"/>
      <c r="HQZ33" s="14"/>
      <c r="HRA33" s="14"/>
      <c r="HRB33" s="14"/>
      <c r="HRC33" s="14"/>
      <c r="HRD33" s="14"/>
      <c r="HRE33" s="14"/>
      <c r="HRF33" s="14"/>
      <c r="HRG33" s="14"/>
      <c r="HRH33" s="14"/>
      <c r="HRI33" s="14"/>
      <c r="HRJ33" s="14"/>
      <c r="HRK33" s="14"/>
      <c r="HRL33" s="14"/>
      <c r="HRM33" s="14"/>
      <c r="HRN33" s="14"/>
      <c r="HRO33" s="14"/>
      <c r="HRP33" s="14"/>
      <c r="HRQ33" s="14"/>
      <c r="HRR33" s="14"/>
      <c r="HRS33" s="14"/>
      <c r="HRT33" s="14"/>
      <c r="HRU33" s="14"/>
      <c r="HRV33" s="14"/>
      <c r="HRW33" s="14"/>
      <c r="HRX33" s="14"/>
      <c r="HRY33" s="14"/>
      <c r="HRZ33" s="14"/>
      <c r="HSA33" s="14"/>
      <c r="HSB33" s="14"/>
      <c r="HSC33" s="14"/>
      <c r="HSD33" s="14"/>
      <c r="HSE33" s="14"/>
      <c r="HSF33" s="14"/>
      <c r="HSG33" s="14"/>
      <c r="HSH33" s="14"/>
      <c r="HSI33" s="14"/>
      <c r="HSJ33" s="14"/>
      <c r="HSK33" s="14"/>
      <c r="HSL33" s="14"/>
      <c r="HSM33" s="14"/>
      <c r="HSN33" s="14"/>
      <c r="HSO33" s="14"/>
      <c r="HSP33" s="14"/>
      <c r="HSQ33" s="14"/>
      <c r="HSR33" s="14"/>
      <c r="HSS33" s="14"/>
      <c r="HST33" s="14"/>
      <c r="HSU33" s="14"/>
      <c r="HSV33" s="14"/>
      <c r="HSW33" s="14"/>
      <c r="HSX33" s="14"/>
      <c r="HSY33" s="14"/>
      <c r="HSZ33" s="14"/>
      <c r="HTA33" s="14"/>
      <c r="HTB33" s="14"/>
      <c r="HTC33" s="14"/>
      <c r="HTD33" s="14"/>
      <c r="HTE33" s="14"/>
      <c r="HTF33" s="14"/>
      <c r="HTG33" s="14"/>
      <c r="HTH33" s="14"/>
      <c r="HTI33" s="14"/>
      <c r="HTJ33" s="14"/>
      <c r="HTK33" s="14"/>
      <c r="HTL33" s="14"/>
      <c r="HTM33" s="14"/>
      <c r="HTN33" s="14"/>
      <c r="HTO33" s="14"/>
      <c r="HTP33" s="14"/>
      <c r="HTQ33" s="14"/>
      <c r="HTR33" s="14"/>
      <c r="HTS33" s="14"/>
      <c r="HTT33" s="14"/>
      <c r="HTU33" s="14"/>
      <c r="HTV33" s="14"/>
      <c r="HTW33" s="14"/>
      <c r="HTX33" s="14"/>
      <c r="HTY33" s="14"/>
      <c r="HTZ33" s="14"/>
      <c r="HUA33" s="14"/>
      <c r="HUB33" s="14"/>
      <c r="HUC33" s="14"/>
      <c r="HUD33" s="14"/>
      <c r="HUE33" s="14"/>
      <c r="HUF33" s="14"/>
      <c r="HUG33" s="14"/>
      <c r="HUH33" s="14"/>
      <c r="HUI33" s="14"/>
      <c r="HUJ33" s="14"/>
      <c r="HUK33" s="14"/>
      <c r="HUL33" s="14"/>
      <c r="HUM33" s="14"/>
      <c r="HUN33" s="14"/>
      <c r="HUO33" s="14"/>
      <c r="HUP33" s="14"/>
      <c r="HUQ33" s="14"/>
      <c r="HUR33" s="14"/>
      <c r="HUS33" s="14"/>
      <c r="HUT33" s="14"/>
      <c r="HUU33" s="14"/>
      <c r="HUV33" s="14"/>
      <c r="HUW33" s="14"/>
      <c r="HUX33" s="14"/>
      <c r="HUY33" s="14"/>
      <c r="HUZ33" s="14"/>
      <c r="HVA33" s="14"/>
      <c r="HVB33" s="14"/>
      <c r="HVC33" s="14"/>
      <c r="HVD33" s="14"/>
      <c r="HVE33" s="14"/>
      <c r="HVF33" s="14"/>
      <c r="HVG33" s="14"/>
      <c r="HVH33" s="14"/>
      <c r="HVI33" s="14"/>
      <c r="HVJ33" s="14"/>
      <c r="HVK33" s="14"/>
      <c r="HVL33" s="14"/>
      <c r="HVM33" s="14"/>
      <c r="HVN33" s="14"/>
      <c r="HVO33" s="14"/>
      <c r="HVP33" s="14"/>
      <c r="HVQ33" s="14"/>
      <c r="HVR33" s="14"/>
      <c r="HVS33" s="14"/>
      <c r="HVT33" s="14"/>
      <c r="HVU33" s="14"/>
      <c r="HVV33" s="14"/>
      <c r="HVW33" s="14"/>
      <c r="HVX33" s="14"/>
      <c r="HVY33" s="14"/>
      <c r="HVZ33" s="14"/>
      <c r="HWA33" s="14"/>
      <c r="HWB33" s="14"/>
      <c r="HWC33" s="14"/>
      <c r="HWD33" s="14"/>
      <c r="HWE33" s="14"/>
      <c r="HWF33" s="14"/>
      <c r="HWG33" s="14"/>
      <c r="HWH33" s="14"/>
      <c r="HWI33" s="14"/>
      <c r="HWJ33" s="14"/>
      <c r="HWK33" s="14"/>
      <c r="HWL33" s="14"/>
      <c r="HWM33" s="14"/>
      <c r="HWN33" s="14"/>
      <c r="HWO33" s="14"/>
      <c r="HWP33" s="14"/>
      <c r="HWQ33" s="14"/>
      <c r="HWR33" s="14"/>
      <c r="HWS33" s="14"/>
      <c r="HWT33" s="14"/>
      <c r="HWU33" s="14"/>
      <c r="HWV33" s="14"/>
      <c r="HWW33" s="14"/>
      <c r="HWX33" s="14"/>
      <c r="HWY33" s="14"/>
      <c r="HWZ33" s="14"/>
      <c r="HXA33" s="14"/>
      <c r="HXB33" s="14"/>
      <c r="HXC33" s="14"/>
      <c r="HXD33" s="14"/>
      <c r="HXE33" s="14"/>
      <c r="HXF33" s="14"/>
      <c r="HXG33" s="14"/>
      <c r="HXH33" s="14"/>
      <c r="HXI33" s="14"/>
      <c r="HXJ33" s="14"/>
      <c r="HXK33" s="14"/>
      <c r="HXL33" s="14"/>
      <c r="HXM33" s="14"/>
      <c r="HXN33" s="14"/>
      <c r="HXO33" s="14"/>
      <c r="HXP33" s="14"/>
      <c r="HXQ33" s="14"/>
      <c r="HXR33" s="14"/>
      <c r="HXS33" s="14"/>
      <c r="HXT33" s="14"/>
      <c r="HXU33" s="14"/>
      <c r="HXV33" s="14"/>
      <c r="HXW33" s="14"/>
      <c r="HXX33" s="14"/>
      <c r="HXY33" s="14"/>
      <c r="HXZ33" s="14"/>
      <c r="HYA33" s="14"/>
      <c r="HYB33" s="14"/>
      <c r="HYC33" s="14"/>
      <c r="HYD33" s="14"/>
      <c r="HYE33" s="14"/>
      <c r="HYF33" s="14"/>
      <c r="HYG33" s="14"/>
      <c r="HYH33" s="14"/>
      <c r="HYI33" s="14"/>
      <c r="HYJ33" s="14"/>
      <c r="HYK33" s="14"/>
      <c r="HYL33" s="14"/>
      <c r="HYM33" s="14"/>
      <c r="HYN33" s="14"/>
      <c r="HYO33" s="14"/>
      <c r="HYP33" s="14"/>
      <c r="HYQ33" s="14"/>
      <c r="HYR33" s="14"/>
      <c r="HYS33" s="14"/>
      <c r="HYT33" s="14"/>
      <c r="HYU33" s="14"/>
      <c r="HYV33" s="14"/>
      <c r="HYW33" s="14"/>
      <c r="HYX33" s="14"/>
      <c r="HYY33" s="14"/>
      <c r="HYZ33" s="14"/>
      <c r="HZA33" s="14"/>
      <c r="HZB33" s="14"/>
      <c r="HZC33" s="14"/>
      <c r="HZD33" s="14"/>
      <c r="HZE33" s="14"/>
      <c r="HZF33" s="14"/>
      <c r="HZG33" s="14"/>
      <c r="HZH33" s="14"/>
      <c r="HZI33" s="14"/>
      <c r="HZJ33" s="14"/>
      <c r="HZK33" s="14"/>
      <c r="HZL33" s="14"/>
      <c r="HZM33" s="14"/>
      <c r="HZN33" s="14"/>
      <c r="HZO33" s="14"/>
      <c r="HZP33" s="14"/>
      <c r="HZQ33" s="14"/>
      <c r="HZR33" s="14"/>
      <c r="HZS33" s="14"/>
      <c r="HZT33" s="14"/>
      <c r="HZU33" s="14"/>
      <c r="HZV33" s="14"/>
      <c r="HZW33" s="14"/>
      <c r="HZX33" s="14"/>
      <c r="HZY33" s="14"/>
      <c r="HZZ33" s="14"/>
      <c r="IAA33" s="14"/>
      <c r="IAB33" s="14"/>
      <c r="IAC33" s="14"/>
      <c r="IAD33" s="14"/>
      <c r="IAE33" s="14"/>
      <c r="IAF33" s="14"/>
      <c r="IAG33" s="14"/>
      <c r="IAH33" s="14"/>
      <c r="IAI33" s="14"/>
      <c r="IAJ33" s="14"/>
      <c r="IAK33" s="14"/>
      <c r="IAL33" s="14"/>
      <c r="IAM33" s="14"/>
      <c r="IAN33" s="14"/>
      <c r="IAO33" s="14"/>
      <c r="IAP33" s="14"/>
      <c r="IAQ33" s="14"/>
      <c r="IAR33" s="14"/>
      <c r="IAS33" s="14"/>
      <c r="IAT33" s="14"/>
      <c r="IAU33" s="14"/>
      <c r="IAV33" s="14"/>
      <c r="IAW33" s="14"/>
      <c r="IAX33" s="14"/>
      <c r="IAY33" s="14"/>
      <c r="IAZ33" s="14"/>
      <c r="IBA33" s="14"/>
      <c r="IBB33" s="14"/>
      <c r="IBC33" s="14"/>
      <c r="IBD33" s="14"/>
      <c r="IBE33" s="14"/>
      <c r="IBF33" s="14"/>
      <c r="IBG33" s="14"/>
      <c r="IBH33" s="14"/>
      <c r="IBI33" s="14"/>
      <c r="IBJ33" s="14"/>
      <c r="IBK33" s="14"/>
      <c r="IBL33" s="14"/>
      <c r="IBM33" s="14"/>
      <c r="IBN33" s="14"/>
      <c r="IBO33" s="14"/>
      <c r="IBP33" s="14"/>
      <c r="IBQ33" s="14"/>
      <c r="IBR33" s="14"/>
      <c r="IBS33" s="14"/>
      <c r="IBT33" s="14"/>
      <c r="IBU33" s="14"/>
      <c r="IBV33" s="14"/>
      <c r="IBW33" s="14"/>
      <c r="IBX33" s="14"/>
      <c r="IBY33" s="14"/>
      <c r="IBZ33" s="14"/>
      <c r="ICA33" s="14"/>
      <c r="ICB33" s="14"/>
      <c r="ICC33" s="14"/>
      <c r="ICD33" s="14"/>
      <c r="ICE33" s="14"/>
      <c r="ICF33" s="14"/>
      <c r="ICG33" s="14"/>
      <c r="ICH33" s="14"/>
      <c r="ICI33" s="14"/>
      <c r="ICJ33" s="14"/>
      <c r="ICK33" s="14"/>
      <c r="ICL33" s="14"/>
      <c r="ICM33" s="14"/>
      <c r="ICN33" s="14"/>
      <c r="ICO33" s="14"/>
      <c r="ICP33" s="14"/>
      <c r="ICQ33" s="14"/>
      <c r="ICR33" s="14"/>
      <c r="ICS33" s="14"/>
      <c r="ICT33" s="14"/>
      <c r="ICU33" s="14"/>
      <c r="ICV33" s="14"/>
      <c r="ICW33" s="14"/>
      <c r="ICX33" s="14"/>
      <c r="ICY33" s="14"/>
      <c r="ICZ33" s="14"/>
      <c r="IDA33" s="14"/>
      <c r="IDB33" s="14"/>
      <c r="IDC33" s="14"/>
      <c r="IDD33" s="14"/>
      <c r="IDE33" s="14"/>
      <c r="IDF33" s="14"/>
      <c r="IDG33" s="14"/>
      <c r="IDH33" s="14"/>
      <c r="IDI33" s="14"/>
      <c r="IDJ33" s="14"/>
      <c r="IDK33" s="14"/>
      <c r="IDL33" s="14"/>
      <c r="IDM33" s="14"/>
      <c r="IDN33" s="14"/>
      <c r="IDO33" s="14"/>
      <c r="IDP33" s="14"/>
      <c r="IDQ33" s="14"/>
      <c r="IDR33" s="14"/>
      <c r="IDS33" s="14"/>
      <c r="IDT33" s="14"/>
      <c r="IDU33" s="14"/>
      <c r="IDV33" s="14"/>
      <c r="IDW33" s="14"/>
      <c r="IDX33" s="14"/>
      <c r="IDY33" s="14"/>
      <c r="IDZ33" s="14"/>
      <c r="IEA33" s="14"/>
      <c r="IEB33" s="14"/>
      <c r="IEC33" s="14"/>
      <c r="IED33" s="14"/>
      <c r="IEE33" s="14"/>
      <c r="IEF33" s="14"/>
      <c r="IEG33" s="14"/>
      <c r="IEH33" s="14"/>
      <c r="IEI33" s="14"/>
      <c r="IEJ33" s="14"/>
      <c r="IEK33" s="14"/>
      <c r="IEL33" s="14"/>
      <c r="IEM33" s="14"/>
      <c r="IEN33" s="14"/>
      <c r="IEO33" s="14"/>
      <c r="IEP33" s="14"/>
      <c r="IEQ33" s="14"/>
      <c r="IER33" s="14"/>
      <c r="IES33" s="14"/>
      <c r="IET33" s="14"/>
      <c r="IEU33" s="14"/>
      <c r="IEV33" s="14"/>
      <c r="IEW33" s="14"/>
      <c r="IEX33" s="14"/>
      <c r="IEY33" s="14"/>
      <c r="IEZ33" s="14"/>
      <c r="IFA33" s="14"/>
      <c r="IFB33" s="14"/>
      <c r="IFC33" s="14"/>
      <c r="IFD33" s="14"/>
      <c r="IFE33" s="14"/>
      <c r="IFF33" s="14"/>
      <c r="IFG33" s="14"/>
      <c r="IFH33" s="14"/>
      <c r="IFI33" s="14"/>
      <c r="IFJ33" s="14"/>
      <c r="IFK33" s="14"/>
      <c r="IFL33" s="14"/>
      <c r="IFM33" s="14"/>
      <c r="IFN33" s="14"/>
      <c r="IFO33" s="14"/>
      <c r="IFP33" s="14"/>
      <c r="IFQ33" s="14"/>
      <c r="IFR33" s="14"/>
      <c r="IFS33" s="14"/>
      <c r="IFT33" s="14"/>
      <c r="IFU33" s="14"/>
      <c r="IFV33" s="14"/>
      <c r="IFW33" s="14"/>
      <c r="IFX33" s="14"/>
      <c r="IFY33" s="14"/>
      <c r="IFZ33" s="14"/>
      <c r="IGA33" s="14"/>
      <c r="IGB33" s="14"/>
      <c r="IGC33" s="14"/>
      <c r="IGD33" s="14"/>
      <c r="IGE33" s="14"/>
      <c r="IGF33" s="14"/>
      <c r="IGG33" s="14"/>
      <c r="IGH33" s="14"/>
      <c r="IGI33" s="14"/>
      <c r="IGJ33" s="14"/>
      <c r="IGK33" s="14"/>
      <c r="IGL33" s="14"/>
      <c r="IGM33" s="14"/>
      <c r="IGN33" s="14"/>
      <c r="IGO33" s="14"/>
      <c r="IGP33" s="14"/>
      <c r="IGQ33" s="14"/>
      <c r="IGR33" s="14"/>
      <c r="IGS33" s="14"/>
      <c r="IGT33" s="14"/>
      <c r="IGU33" s="14"/>
      <c r="IGV33" s="14"/>
      <c r="IGW33" s="14"/>
      <c r="IGX33" s="14"/>
      <c r="IGY33" s="14"/>
      <c r="IGZ33" s="14"/>
      <c r="IHA33" s="14"/>
      <c r="IHB33" s="14"/>
      <c r="IHC33" s="14"/>
      <c r="IHD33" s="14"/>
      <c r="IHE33" s="14"/>
      <c r="IHF33" s="14"/>
      <c r="IHG33" s="14"/>
      <c r="IHH33" s="14"/>
      <c r="IHI33" s="14"/>
      <c r="IHJ33" s="14"/>
      <c r="IHK33" s="14"/>
      <c r="IHL33" s="14"/>
      <c r="IHM33" s="14"/>
      <c r="IHN33" s="14"/>
      <c r="IHO33" s="14"/>
      <c r="IHP33" s="14"/>
      <c r="IHQ33" s="14"/>
      <c r="IHR33" s="14"/>
      <c r="IHS33" s="14"/>
      <c r="IHT33" s="14"/>
      <c r="IHU33" s="14"/>
      <c r="IHV33" s="14"/>
      <c r="IHW33" s="14"/>
      <c r="IHX33" s="14"/>
      <c r="IHY33" s="14"/>
      <c r="IHZ33" s="14"/>
      <c r="IIA33" s="14"/>
      <c r="IIB33" s="14"/>
      <c r="IIC33" s="14"/>
      <c r="IID33" s="14"/>
      <c r="IIE33" s="14"/>
      <c r="IIF33" s="14"/>
      <c r="IIG33" s="14"/>
      <c r="IIH33" s="14"/>
      <c r="III33" s="14"/>
      <c r="IIJ33" s="14"/>
      <c r="IIK33" s="14"/>
      <c r="IIL33" s="14"/>
      <c r="IIM33" s="14"/>
      <c r="IIN33" s="14"/>
      <c r="IIO33" s="14"/>
      <c r="IIP33" s="14"/>
      <c r="IIQ33" s="14"/>
      <c r="IIR33" s="14"/>
      <c r="IIS33" s="14"/>
      <c r="IIT33" s="14"/>
      <c r="IIU33" s="14"/>
      <c r="IIV33" s="14"/>
      <c r="IIW33" s="14"/>
      <c r="IIX33" s="14"/>
      <c r="IIY33" s="14"/>
      <c r="IIZ33" s="14"/>
      <c r="IJA33" s="14"/>
      <c r="IJB33" s="14"/>
      <c r="IJC33" s="14"/>
      <c r="IJD33" s="14"/>
      <c r="IJE33" s="14"/>
      <c r="IJF33" s="14"/>
      <c r="IJG33" s="14"/>
      <c r="IJH33" s="14"/>
      <c r="IJI33" s="14"/>
      <c r="IJJ33" s="14"/>
      <c r="IJK33" s="14"/>
      <c r="IJL33" s="14"/>
      <c r="IJM33" s="14"/>
      <c r="IJN33" s="14"/>
      <c r="IJO33" s="14"/>
      <c r="IJP33" s="14"/>
      <c r="IJQ33" s="14"/>
      <c r="IJR33" s="14"/>
      <c r="IJS33" s="14"/>
      <c r="IJT33" s="14"/>
      <c r="IJU33" s="14"/>
      <c r="IJV33" s="14"/>
      <c r="IJW33" s="14"/>
      <c r="IJX33" s="14"/>
      <c r="IJY33" s="14"/>
      <c r="IJZ33" s="14"/>
      <c r="IKA33" s="14"/>
      <c r="IKB33" s="14"/>
      <c r="IKC33" s="14"/>
      <c r="IKD33" s="14"/>
      <c r="IKE33" s="14"/>
      <c r="IKF33" s="14"/>
      <c r="IKG33" s="14"/>
      <c r="IKH33" s="14"/>
      <c r="IKI33" s="14"/>
      <c r="IKJ33" s="14"/>
      <c r="IKK33" s="14"/>
      <c r="IKL33" s="14"/>
      <c r="IKM33" s="14"/>
      <c r="IKN33" s="14"/>
      <c r="IKO33" s="14"/>
      <c r="IKP33" s="14"/>
      <c r="IKQ33" s="14"/>
      <c r="IKR33" s="14"/>
      <c r="IKS33" s="14"/>
      <c r="IKT33" s="14"/>
      <c r="IKU33" s="14"/>
      <c r="IKV33" s="14"/>
      <c r="IKW33" s="14"/>
      <c r="IKX33" s="14"/>
      <c r="IKY33" s="14"/>
      <c r="IKZ33" s="14"/>
      <c r="ILA33" s="14"/>
      <c r="ILB33" s="14"/>
      <c r="ILC33" s="14"/>
      <c r="ILD33" s="14"/>
      <c r="ILE33" s="14"/>
      <c r="ILF33" s="14"/>
      <c r="ILG33" s="14"/>
      <c r="ILH33" s="14"/>
      <c r="ILI33" s="14"/>
      <c r="ILJ33" s="14"/>
      <c r="ILK33" s="14"/>
      <c r="ILL33" s="14"/>
      <c r="ILM33" s="14"/>
      <c r="ILN33" s="14"/>
      <c r="ILO33" s="14"/>
      <c r="ILP33" s="14"/>
      <c r="ILQ33" s="14"/>
      <c r="ILR33" s="14"/>
      <c r="ILS33" s="14"/>
      <c r="ILT33" s="14"/>
      <c r="ILU33" s="14"/>
      <c r="ILV33" s="14"/>
      <c r="ILW33" s="14"/>
      <c r="ILX33" s="14"/>
      <c r="ILY33" s="14"/>
      <c r="ILZ33" s="14"/>
      <c r="IMA33" s="14"/>
      <c r="IMB33" s="14"/>
      <c r="IMC33" s="14"/>
      <c r="IMD33" s="14"/>
      <c r="IME33" s="14"/>
      <c r="IMF33" s="14"/>
      <c r="IMG33" s="14"/>
      <c r="IMH33" s="14"/>
      <c r="IMI33" s="14"/>
      <c r="IMJ33" s="14"/>
      <c r="IMK33" s="14"/>
      <c r="IML33" s="14"/>
      <c r="IMM33" s="14"/>
      <c r="IMN33" s="14"/>
      <c r="IMO33" s="14"/>
      <c r="IMP33" s="14"/>
      <c r="IMQ33" s="14"/>
      <c r="IMR33" s="14"/>
      <c r="IMS33" s="14"/>
      <c r="IMT33" s="14"/>
      <c r="IMU33" s="14"/>
      <c r="IMV33" s="14"/>
      <c r="IMW33" s="14"/>
      <c r="IMX33" s="14"/>
      <c r="IMY33" s="14"/>
      <c r="IMZ33" s="14"/>
      <c r="INA33" s="14"/>
      <c r="INB33" s="14"/>
      <c r="INC33" s="14"/>
      <c r="IND33" s="14"/>
      <c r="INE33" s="14"/>
      <c r="INF33" s="14"/>
      <c r="ING33" s="14"/>
      <c r="INH33" s="14"/>
      <c r="INI33" s="14"/>
      <c r="INJ33" s="14"/>
      <c r="INK33" s="14"/>
      <c r="INL33" s="14"/>
      <c r="INM33" s="14"/>
      <c r="INN33" s="14"/>
      <c r="INO33" s="14"/>
      <c r="INP33" s="14"/>
      <c r="INQ33" s="14"/>
      <c r="INR33" s="14"/>
      <c r="INS33" s="14"/>
      <c r="INT33" s="14"/>
      <c r="INU33" s="14"/>
      <c r="INV33" s="14"/>
      <c r="INW33" s="14"/>
      <c r="INX33" s="14"/>
      <c r="INY33" s="14"/>
      <c r="INZ33" s="14"/>
      <c r="IOA33" s="14"/>
      <c r="IOB33" s="14"/>
      <c r="IOC33" s="14"/>
      <c r="IOD33" s="14"/>
      <c r="IOE33" s="14"/>
      <c r="IOF33" s="14"/>
      <c r="IOG33" s="14"/>
      <c r="IOH33" s="14"/>
      <c r="IOI33" s="14"/>
      <c r="IOJ33" s="14"/>
      <c r="IOK33" s="14"/>
      <c r="IOL33" s="14"/>
      <c r="IOM33" s="14"/>
      <c r="ION33" s="14"/>
      <c r="IOO33" s="14"/>
      <c r="IOP33" s="14"/>
      <c r="IOQ33" s="14"/>
      <c r="IOR33" s="14"/>
      <c r="IOS33" s="14"/>
      <c r="IOT33" s="14"/>
      <c r="IOU33" s="14"/>
      <c r="IOV33" s="14"/>
      <c r="IOW33" s="14"/>
      <c r="IOX33" s="14"/>
      <c r="IOY33" s="14"/>
      <c r="IOZ33" s="14"/>
      <c r="IPA33" s="14"/>
      <c r="IPB33" s="14"/>
      <c r="IPC33" s="14"/>
      <c r="IPD33" s="14"/>
      <c r="IPE33" s="14"/>
      <c r="IPF33" s="14"/>
      <c r="IPG33" s="14"/>
      <c r="IPH33" s="14"/>
      <c r="IPI33" s="14"/>
      <c r="IPJ33" s="14"/>
      <c r="IPK33" s="14"/>
      <c r="IPL33" s="14"/>
      <c r="IPM33" s="14"/>
      <c r="IPN33" s="14"/>
      <c r="IPO33" s="14"/>
      <c r="IPP33" s="14"/>
      <c r="IPQ33" s="14"/>
      <c r="IPR33" s="14"/>
      <c r="IPS33" s="14"/>
      <c r="IPT33" s="14"/>
      <c r="IPU33" s="14"/>
      <c r="IPV33" s="14"/>
      <c r="IPW33" s="14"/>
      <c r="IPX33" s="14"/>
      <c r="IPY33" s="14"/>
      <c r="IPZ33" s="14"/>
      <c r="IQA33" s="14"/>
      <c r="IQB33" s="14"/>
      <c r="IQC33" s="14"/>
      <c r="IQD33" s="14"/>
      <c r="IQE33" s="14"/>
      <c r="IQF33" s="14"/>
      <c r="IQG33" s="14"/>
      <c r="IQH33" s="14"/>
      <c r="IQI33" s="14"/>
      <c r="IQJ33" s="14"/>
      <c r="IQK33" s="14"/>
      <c r="IQL33" s="14"/>
      <c r="IQM33" s="14"/>
      <c r="IQN33" s="14"/>
      <c r="IQO33" s="14"/>
      <c r="IQP33" s="14"/>
      <c r="IQQ33" s="14"/>
      <c r="IQR33" s="14"/>
      <c r="IQS33" s="14"/>
      <c r="IQT33" s="14"/>
      <c r="IQU33" s="14"/>
      <c r="IQV33" s="14"/>
      <c r="IQW33" s="14"/>
      <c r="IQX33" s="14"/>
      <c r="IQY33" s="14"/>
      <c r="IQZ33" s="14"/>
      <c r="IRA33" s="14"/>
      <c r="IRB33" s="14"/>
      <c r="IRC33" s="14"/>
      <c r="IRD33" s="14"/>
      <c r="IRE33" s="14"/>
      <c r="IRF33" s="14"/>
      <c r="IRG33" s="14"/>
      <c r="IRH33" s="14"/>
      <c r="IRI33" s="14"/>
      <c r="IRJ33" s="14"/>
      <c r="IRK33" s="14"/>
      <c r="IRL33" s="14"/>
      <c r="IRM33" s="14"/>
      <c r="IRN33" s="14"/>
      <c r="IRO33" s="14"/>
      <c r="IRP33" s="14"/>
      <c r="IRQ33" s="14"/>
      <c r="IRR33" s="14"/>
      <c r="IRS33" s="14"/>
      <c r="IRT33" s="14"/>
      <c r="IRU33" s="14"/>
      <c r="IRV33" s="14"/>
      <c r="IRW33" s="14"/>
      <c r="IRX33" s="14"/>
      <c r="IRY33" s="14"/>
      <c r="IRZ33" s="14"/>
      <c r="ISA33" s="14"/>
      <c r="ISB33" s="14"/>
      <c r="ISC33" s="14"/>
      <c r="ISD33" s="14"/>
      <c r="ISE33" s="14"/>
      <c r="ISF33" s="14"/>
      <c r="ISG33" s="14"/>
      <c r="ISH33" s="14"/>
      <c r="ISI33" s="14"/>
      <c r="ISJ33" s="14"/>
      <c r="ISK33" s="14"/>
      <c r="ISL33" s="14"/>
      <c r="ISM33" s="14"/>
      <c r="ISN33" s="14"/>
      <c r="ISO33" s="14"/>
      <c r="ISP33" s="14"/>
      <c r="ISQ33" s="14"/>
      <c r="ISR33" s="14"/>
      <c r="ISS33" s="14"/>
      <c r="IST33" s="14"/>
      <c r="ISU33" s="14"/>
      <c r="ISV33" s="14"/>
      <c r="ISW33" s="14"/>
      <c r="ISX33" s="14"/>
      <c r="ISY33" s="14"/>
      <c r="ISZ33" s="14"/>
      <c r="ITA33" s="14"/>
      <c r="ITB33" s="14"/>
      <c r="ITC33" s="14"/>
      <c r="ITD33" s="14"/>
      <c r="ITE33" s="14"/>
      <c r="ITF33" s="14"/>
      <c r="ITG33" s="14"/>
      <c r="ITH33" s="14"/>
      <c r="ITI33" s="14"/>
      <c r="ITJ33" s="14"/>
      <c r="ITK33" s="14"/>
      <c r="ITL33" s="14"/>
      <c r="ITM33" s="14"/>
      <c r="ITN33" s="14"/>
      <c r="ITO33" s="14"/>
      <c r="ITP33" s="14"/>
      <c r="ITQ33" s="14"/>
      <c r="ITR33" s="14"/>
      <c r="ITS33" s="14"/>
      <c r="ITT33" s="14"/>
      <c r="ITU33" s="14"/>
      <c r="ITV33" s="14"/>
      <c r="ITW33" s="14"/>
      <c r="ITX33" s="14"/>
      <c r="ITY33" s="14"/>
      <c r="ITZ33" s="14"/>
      <c r="IUA33" s="14"/>
      <c r="IUB33" s="14"/>
      <c r="IUC33" s="14"/>
      <c r="IUD33" s="14"/>
      <c r="IUE33" s="14"/>
      <c r="IUF33" s="14"/>
      <c r="IUG33" s="14"/>
      <c r="IUH33" s="14"/>
      <c r="IUI33" s="14"/>
      <c r="IUJ33" s="14"/>
      <c r="IUK33" s="14"/>
      <c r="IUL33" s="14"/>
      <c r="IUM33" s="14"/>
      <c r="IUN33" s="14"/>
      <c r="IUO33" s="14"/>
      <c r="IUP33" s="14"/>
      <c r="IUQ33" s="14"/>
      <c r="IUR33" s="14"/>
      <c r="IUS33" s="14"/>
      <c r="IUT33" s="14"/>
      <c r="IUU33" s="14"/>
      <c r="IUV33" s="14"/>
      <c r="IUW33" s="14"/>
      <c r="IUX33" s="14"/>
      <c r="IUY33" s="14"/>
      <c r="IUZ33" s="14"/>
      <c r="IVA33" s="14"/>
      <c r="IVB33" s="14"/>
      <c r="IVC33" s="14"/>
      <c r="IVD33" s="14"/>
      <c r="IVE33" s="14"/>
      <c r="IVF33" s="14"/>
      <c r="IVG33" s="14"/>
      <c r="IVH33" s="14"/>
      <c r="IVI33" s="14"/>
      <c r="IVJ33" s="14"/>
      <c r="IVK33" s="14"/>
      <c r="IVL33" s="14"/>
      <c r="IVM33" s="14"/>
      <c r="IVN33" s="14"/>
      <c r="IVO33" s="14"/>
      <c r="IVP33" s="14"/>
      <c r="IVQ33" s="14"/>
      <c r="IVR33" s="14"/>
      <c r="IVS33" s="14"/>
      <c r="IVT33" s="14"/>
      <c r="IVU33" s="14"/>
      <c r="IVV33" s="14"/>
      <c r="IVW33" s="14"/>
      <c r="IVX33" s="14"/>
      <c r="IVY33" s="14"/>
      <c r="IVZ33" s="14"/>
      <c r="IWA33" s="14"/>
      <c r="IWB33" s="14"/>
      <c r="IWC33" s="14"/>
      <c r="IWD33" s="14"/>
      <c r="IWE33" s="14"/>
      <c r="IWF33" s="14"/>
      <c r="IWG33" s="14"/>
      <c r="IWH33" s="14"/>
      <c r="IWI33" s="14"/>
      <c r="IWJ33" s="14"/>
      <c r="IWK33" s="14"/>
      <c r="IWL33" s="14"/>
      <c r="IWM33" s="14"/>
      <c r="IWN33" s="14"/>
      <c r="IWO33" s="14"/>
      <c r="IWP33" s="14"/>
      <c r="IWQ33" s="14"/>
      <c r="IWR33" s="14"/>
      <c r="IWS33" s="14"/>
      <c r="IWT33" s="14"/>
      <c r="IWU33" s="14"/>
      <c r="IWV33" s="14"/>
      <c r="IWW33" s="14"/>
      <c r="IWX33" s="14"/>
      <c r="IWY33" s="14"/>
      <c r="IWZ33" s="14"/>
      <c r="IXA33" s="14"/>
      <c r="IXB33" s="14"/>
      <c r="IXC33" s="14"/>
      <c r="IXD33" s="14"/>
      <c r="IXE33" s="14"/>
      <c r="IXF33" s="14"/>
      <c r="IXG33" s="14"/>
      <c r="IXH33" s="14"/>
      <c r="IXI33" s="14"/>
      <c r="IXJ33" s="14"/>
      <c r="IXK33" s="14"/>
      <c r="IXL33" s="14"/>
      <c r="IXM33" s="14"/>
      <c r="IXN33" s="14"/>
      <c r="IXO33" s="14"/>
      <c r="IXP33" s="14"/>
      <c r="IXQ33" s="14"/>
      <c r="IXR33" s="14"/>
      <c r="IXS33" s="14"/>
      <c r="IXT33" s="14"/>
      <c r="IXU33" s="14"/>
      <c r="IXV33" s="14"/>
      <c r="IXW33" s="14"/>
      <c r="IXX33" s="14"/>
      <c r="IXY33" s="14"/>
      <c r="IXZ33" s="14"/>
      <c r="IYA33" s="14"/>
      <c r="IYB33" s="14"/>
      <c r="IYC33" s="14"/>
      <c r="IYD33" s="14"/>
      <c r="IYE33" s="14"/>
      <c r="IYF33" s="14"/>
      <c r="IYG33" s="14"/>
      <c r="IYH33" s="14"/>
      <c r="IYI33" s="14"/>
      <c r="IYJ33" s="14"/>
      <c r="IYK33" s="14"/>
      <c r="IYL33" s="14"/>
      <c r="IYM33" s="14"/>
      <c r="IYN33" s="14"/>
      <c r="IYO33" s="14"/>
      <c r="IYP33" s="14"/>
      <c r="IYQ33" s="14"/>
      <c r="IYR33" s="14"/>
      <c r="IYS33" s="14"/>
      <c r="IYT33" s="14"/>
      <c r="IYU33" s="14"/>
      <c r="IYV33" s="14"/>
      <c r="IYW33" s="14"/>
      <c r="IYX33" s="14"/>
      <c r="IYY33" s="14"/>
      <c r="IYZ33" s="14"/>
      <c r="IZA33" s="14"/>
      <c r="IZB33" s="14"/>
      <c r="IZC33" s="14"/>
      <c r="IZD33" s="14"/>
      <c r="IZE33" s="14"/>
      <c r="IZF33" s="14"/>
      <c r="IZG33" s="14"/>
      <c r="IZH33" s="14"/>
      <c r="IZI33" s="14"/>
      <c r="IZJ33" s="14"/>
      <c r="IZK33" s="14"/>
      <c r="IZL33" s="14"/>
      <c r="IZM33" s="14"/>
      <c r="IZN33" s="14"/>
      <c r="IZO33" s="14"/>
      <c r="IZP33" s="14"/>
      <c r="IZQ33" s="14"/>
      <c r="IZR33" s="14"/>
      <c r="IZS33" s="14"/>
      <c r="IZT33" s="14"/>
      <c r="IZU33" s="14"/>
      <c r="IZV33" s="14"/>
      <c r="IZW33" s="14"/>
      <c r="IZX33" s="14"/>
      <c r="IZY33" s="14"/>
      <c r="IZZ33" s="14"/>
      <c r="JAA33" s="14"/>
      <c r="JAB33" s="14"/>
      <c r="JAC33" s="14"/>
      <c r="JAD33" s="14"/>
      <c r="JAE33" s="14"/>
      <c r="JAF33" s="14"/>
      <c r="JAG33" s="14"/>
      <c r="JAH33" s="14"/>
      <c r="JAI33" s="14"/>
      <c r="JAJ33" s="14"/>
      <c r="JAK33" s="14"/>
      <c r="JAL33" s="14"/>
      <c r="JAM33" s="14"/>
      <c r="JAN33" s="14"/>
      <c r="JAO33" s="14"/>
      <c r="JAP33" s="14"/>
      <c r="JAQ33" s="14"/>
      <c r="JAR33" s="14"/>
      <c r="JAS33" s="14"/>
      <c r="JAT33" s="14"/>
      <c r="JAU33" s="14"/>
      <c r="JAV33" s="14"/>
      <c r="JAW33" s="14"/>
      <c r="JAX33" s="14"/>
      <c r="JAY33" s="14"/>
      <c r="JAZ33" s="14"/>
      <c r="JBA33" s="14"/>
      <c r="JBB33" s="14"/>
      <c r="JBC33" s="14"/>
      <c r="JBD33" s="14"/>
      <c r="JBE33" s="14"/>
      <c r="JBF33" s="14"/>
      <c r="JBG33" s="14"/>
      <c r="JBH33" s="14"/>
      <c r="JBI33" s="14"/>
      <c r="JBJ33" s="14"/>
      <c r="JBK33" s="14"/>
      <c r="JBL33" s="14"/>
      <c r="JBM33" s="14"/>
      <c r="JBN33" s="14"/>
      <c r="JBO33" s="14"/>
      <c r="JBP33" s="14"/>
      <c r="JBQ33" s="14"/>
      <c r="JBR33" s="14"/>
      <c r="JBS33" s="14"/>
      <c r="JBT33" s="14"/>
      <c r="JBU33" s="14"/>
      <c r="JBV33" s="14"/>
      <c r="JBW33" s="14"/>
      <c r="JBX33" s="14"/>
      <c r="JBY33" s="14"/>
      <c r="JBZ33" s="14"/>
      <c r="JCA33" s="14"/>
      <c r="JCB33" s="14"/>
      <c r="JCC33" s="14"/>
      <c r="JCD33" s="14"/>
      <c r="JCE33" s="14"/>
      <c r="JCF33" s="14"/>
      <c r="JCG33" s="14"/>
      <c r="JCH33" s="14"/>
      <c r="JCI33" s="14"/>
      <c r="JCJ33" s="14"/>
      <c r="JCK33" s="14"/>
      <c r="JCL33" s="14"/>
      <c r="JCM33" s="14"/>
      <c r="JCN33" s="14"/>
      <c r="JCO33" s="14"/>
      <c r="JCP33" s="14"/>
      <c r="JCQ33" s="14"/>
      <c r="JCR33" s="14"/>
      <c r="JCS33" s="14"/>
      <c r="JCT33" s="14"/>
      <c r="JCU33" s="14"/>
      <c r="JCV33" s="14"/>
      <c r="JCW33" s="14"/>
      <c r="JCX33" s="14"/>
      <c r="JCY33" s="14"/>
      <c r="JCZ33" s="14"/>
      <c r="JDA33" s="14"/>
      <c r="JDB33" s="14"/>
      <c r="JDC33" s="14"/>
      <c r="JDD33" s="14"/>
      <c r="JDE33" s="14"/>
      <c r="JDF33" s="14"/>
      <c r="JDG33" s="14"/>
      <c r="JDH33" s="14"/>
      <c r="JDI33" s="14"/>
      <c r="JDJ33" s="14"/>
      <c r="JDK33" s="14"/>
      <c r="JDL33" s="14"/>
      <c r="JDM33" s="14"/>
      <c r="JDN33" s="14"/>
      <c r="JDO33" s="14"/>
      <c r="JDP33" s="14"/>
      <c r="JDQ33" s="14"/>
      <c r="JDR33" s="14"/>
      <c r="JDS33" s="14"/>
      <c r="JDT33" s="14"/>
      <c r="JDU33" s="14"/>
      <c r="JDV33" s="14"/>
      <c r="JDW33" s="14"/>
      <c r="JDX33" s="14"/>
      <c r="JDY33" s="14"/>
      <c r="JDZ33" s="14"/>
      <c r="JEA33" s="14"/>
      <c r="JEB33" s="14"/>
      <c r="JEC33" s="14"/>
      <c r="JED33" s="14"/>
      <c r="JEE33" s="14"/>
      <c r="JEF33" s="14"/>
      <c r="JEG33" s="14"/>
      <c r="JEH33" s="14"/>
      <c r="JEI33" s="14"/>
      <c r="JEJ33" s="14"/>
      <c r="JEK33" s="14"/>
      <c r="JEL33" s="14"/>
      <c r="JEM33" s="14"/>
      <c r="JEN33" s="14"/>
      <c r="JEO33" s="14"/>
      <c r="JEP33" s="14"/>
      <c r="JEQ33" s="14"/>
      <c r="JER33" s="14"/>
      <c r="JES33" s="14"/>
      <c r="JET33" s="14"/>
      <c r="JEU33" s="14"/>
      <c r="JEV33" s="14"/>
      <c r="JEW33" s="14"/>
      <c r="JEX33" s="14"/>
      <c r="JEY33" s="14"/>
      <c r="JEZ33" s="14"/>
      <c r="JFA33" s="14"/>
      <c r="JFB33" s="14"/>
      <c r="JFC33" s="14"/>
      <c r="JFD33" s="14"/>
      <c r="JFE33" s="14"/>
      <c r="JFF33" s="14"/>
      <c r="JFG33" s="14"/>
      <c r="JFH33" s="14"/>
      <c r="JFI33" s="14"/>
      <c r="JFJ33" s="14"/>
      <c r="JFK33" s="14"/>
      <c r="JFL33" s="14"/>
      <c r="JFM33" s="14"/>
      <c r="JFN33" s="14"/>
      <c r="JFO33" s="14"/>
      <c r="JFP33" s="14"/>
      <c r="JFQ33" s="14"/>
      <c r="JFR33" s="14"/>
      <c r="JFS33" s="14"/>
      <c r="JFT33" s="14"/>
      <c r="JFU33" s="14"/>
      <c r="JFV33" s="14"/>
      <c r="JFW33" s="14"/>
      <c r="JFX33" s="14"/>
      <c r="JFY33" s="14"/>
      <c r="JFZ33" s="14"/>
      <c r="JGA33" s="14"/>
      <c r="JGB33" s="14"/>
      <c r="JGC33" s="14"/>
      <c r="JGD33" s="14"/>
      <c r="JGE33" s="14"/>
      <c r="JGF33" s="14"/>
      <c r="JGG33" s="14"/>
      <c r="JGH33" s="14"/>
      <c r="JGI33" s="14"/>
      <c r="JGJ33" s="14"/>
      <c r="JGK33" s="14"/>
      <c r="JGL33" s="14"/>
      <c r="JGM33" s="14"/>
      <c r="JGN33" s="14"/>
      <c r="JGO33" s="14"/>
      <c r="JGP33" s="14"/>
      <c r="JGQ33" s="14"/>
      <c r="JGR33" s="14"/>
      <c r="JGS33" s="14"/>
      <c r="JGT33" s="14"/>
      <c r="JGU33" s="14"/>
      <c r="JGV33" s="14"/>
      <c r="JGW33" s="14"/>
      <c r="JGX33" s="14"/>
      <c r="JGY33" s="14"/>
      <c r="JGZ33" s="14"/>
      <c r="JHA33" s="14"/>
      <c r="JHB33" s="14"/>
      <c r="JHC33" s="14"/>
      <c r="JHD33" s="14"/>
      <c r="JHE33" s="14"/>
      <c r="JHF33" s="14"/>
      <c r="JHG33" s="14"/>
      <c r="JHH33" s="14"/>
      <c r="JHI33" s="14"/>
      <c r="JHJ33" s="14"/>
      <c r="JHK33" s="14"/>
      <c r="JHL33" s="14"/>
      <c r="JHM33" s="14"/>
      <c r="JHN33" s="14"/>
      <c r="JHO33" s="14"/>
      <c r="JHP33" s="14"/>
      <c r="JHQ33" s="14"/>
      <c r="JHR33" s="14"/>
      <c r="JHS33" s="14"/>
      <c r="JHT33" s="14"/>
      <c r="JHU33" s="14"/>
      <c r="JHV33" s="14"/>
      <c r="JHW33" s="14"/>
      <c r="JHX33" s="14"/>
      <c r="JHY33" s="14"/>
      <c r="JHZ33" s="14"/>
      <c r="JIA33" s="14"/>
      <c r="JIB33" s="14"/>
      <c r="JIC33" s="14"/>
      <c r="JID33" s="14"/>
      <c r="JIE33" s="14"/>
      <c r="JIF33" s="14"/>
      <c r="JIG33" s="14"/>
      <c r="JIH33" s="14"/>
      <c r="JII33" s="14"/>
      <c r="JIJ33" s="14"/>
      <c r="JIK33" s="14"/>
      <c r="JIL33" s="14"/>
      <c r="JIM33" s="14"/>
      <c r="JIN33" s="14"/>
      <c r="JIO33" s="14"/>
      <c r="JIP33" s="14"/>
      <c r="JIQ33" s="14"/>
      <c r="JIR33" s="14"/>
      <c r="JIS33" s="14"/>
      <c r="JIT33" s="14"/>
      <c r="JIU33" s="14"/>
      <c r="JIV33" s="14"/>
      <c r="JIW33" s="14"/>
      <c r="JIX33" s="14"/>
      <c r="JIY33" s="14"/>
      <c r="JIZ33" s="14"/>
      <c r="JJA33" s="14"/>
      <c r="JJB33" s="14"/>
      <c r="JJC33" s="14"/>
      <c r="JJD33" s="14"/>
      <c r="JJE33" s="14"/>
      <c r="JJF33" s="14"/>
      <c r="JJG33" s="14"/>
      <c r="JJH33" s="14"/>
      <c r="JJI33" s="14"/>
      <c r="JJJ33" s="14"/>
      <c r="JJK33" s="14"/>
      <c r="JJL33" s="14"/>
      <c r="JJM33" s="14"/>
      <c r="JJN33" s="14"/>
      <c r="JJO33" s="14"/>
      <c r="JJP33" s="14"/>
      <c r="JJQ33" s="14"/>
      <c r="JJR33" s="14"/>
      <c r="JJS33" s="14"/>
      <c r="JJT33" s="14"/>
      <c r="JJU33" s="14"/>
      <c r="JJV33" s="14"/>
      <c r="JJW33" s="14"/>
      <c r="JJX33" s="14"/>
      <c r="JJY33" s="14"/>
      <c r="JJZ33" s="14"/>
      <c r="JKA33" s="14"/>
      <c r="JKB33" s="14"/>
      <c r="JKC33" s="14"/>
      <c r="JKD33" s="14"/>
      <c r="JKE33" s="14"/>
      <c r="JKF33" s="14"/>
      <c r="JKG33" s="14"/>
      <c r="JKH33" s="14"/>
      <c r="JKI33" s="14"/>
      <c r="JKJ33" s="14"/>
      <c r="JKK33" s="14"/>
      <c r="JKL33" s="14"/>
      <c r="JKM33" s="14"/>
      <c r="JKN33" s="14"/>
      <c r="JKO33" s="14"/>
      <c r="JKP33" s="14"/>
      <c r="JKQ33" s="14"/>
      <c r="JKR33" s="14"/>
      <c r="JKS33" s="14"/>
      <c r="JKT33" s="14"/>
      <c r="JKU33" s="14"/>
      <c r="JKV33" s="14"/>
      <c r="JKW33" s="14"/>
      <c r="JKX33" s="14"/>
      <c r="JKY33" s="14"/>
      <c r="JKZ33" s="14"/>
      <c r="JLA33" s="14"/>
      <c r="JLB33" s="14"/>
      <c r="JLC33" s="14"/>
      <c r="JLD33" s="14"/>
      <c r="JLE33" s="14"/>
      <c r="JLF33" s="14"/>
      <c r="JLG33" s="14"/>
      <c r="JLH33" s="14"/>
      <c r="JLI33" s="14"/>
      <c r="JLJ33" s="14"/>
      <c r="JLK33" s="14"/>
      <c r="JLL33" s="14"/>
      <c r="JLM33" s="14"/>
      <c r="JLN33" s="14"/>
      <c r="JLO33" s="14"/>
      <c r="JLP33" s="14"/>
      <c r="JLQ33" s="14"/>
      <c r="JLR33" s="14"/>
      <c r="JLS33" s="14"/>
      <c r="JLT33" s="14"/>
      <c r="JLU33" s="14"/>
      <c r="JLV33" s="14"/>
      <c r="JLW33" s="14"/>
      <c r="JLX33" s="14"/>
      <c r="JLY33" s="14"/>
      <c r="JLZ33" s="14"/>
      <c r="JMA33" s="14"/>
      <c r="JMB33" s="14"/>
      <c r="JMC33" s="14"/>
      <c r="JMD33" s="14"/>
      <c r="JME33" s="14"/>
      <c r="JMF33" s="14"/>
      <c r="JMG33" s="14"/>
      <c r="JMH33" s="14"/>
      <c r="JMI33" s="14"/>
      <c r="JMJ33" s="14"/>
      <c r="JMK33" s="14"/>
      <c r="JML33" s="14"/>
      <c r="JMM33" s="14"/>
      <c r="JMN33" s="14"/>
      <c r="JMO33" s="14"/>
      <c r="JMP33" s="14"/>
      <c r="JMQ33" s="14"/>
      <c r="JMR33" s="14"/>
      <c r="JMS33" s="14"/>
      <c r="JMT33" s="14"/>
      <c r="JMU33" s="14"/>
      <c r="JMV33" s="14"/>
      <c r="JMW33" s="14"/>
      <c r="JMX33" s="14"/>
      <c r="JMY33" s="14"/>
      <c r="JMZ33" s="14"/>
      <c r="JNA33" s="14"/>
      <c r="JNB33" s="14"/>
      <c r="JNC33" s="14"/>
      <c r="JND33" s="14"/>
      <c r="JNE33" s="14"/>
      <c r="JNF33" s="14"/>
      <c r="JNG33" s="14"/>
      <c r="JNH33" s="14"/>
      <c r="JNI33" s="14"/>
      <c r="JNJ33" s="14"/>
      <c r="JNK33" s="14"/>
      <c r="JNL33" s="14"/>
      <c r="JNM33" s="14"/>
      <c r="JNN33" s="14"/>
      <c r="JNO33" s="14"/>
      <c r="JNP33" s="14"/>
      <c r="JNQ33" s="14"/>
      <c r="JNR33" s="14"/>
      <c r="JNS33" s="14"/>
      <c r="JNT33" s="14"/>
      <c r="JNU33" s="14"/>
      <c r="JNV33" s="14"/>
      <c r="JNW33" s="14"/>
      <c r="JNX33" s="14"/>
      <c r="JNY33" s="14"/>
      <c r="JNZ33" s="14"/>
      <c r="JOA33" s="14"/>
      <c r="JOB33" s="14"/>
      <c r="JOC33" s="14"/>
      <c r="JOD33" s="14"/>
      <c r="JOE33" s="14"/>
      <c r="JOF33" s="14"/>
      <c r="JOG33" s="14"/>
      <c r="JOH33" s="14"/>
      <c r="JOI33" s="14"/>
      <c r="JOJ33" s="14"/>
      <c r="JOK33" s="14"/>
      <c r="JOL33" s="14"/>
      <c r="JOM33" s="14"/>
      <c r="JON33" s="14"/>
      <c r="JOO33" s="14"/>
      <c r="JOP33" s="14"/>
      <c r="JOQ33" s="14"/>
      <c r="JOR33" s="14"/>
      <c r="JOS33" s="14"/>
      <c r="JOT33" s="14"/>
      <c r="JOU33" s="14"/>
      <c r="JOV33" s="14"/>
      <c r="JOW33" s="14"/>
      <c r="JOX33" s="14"/>
      <c r="JOY33" s="14"/>
      <c r="JOZ33" s="14"/>
      <c r="JPA33" s="14"/>
      <c r="JPB33" s="14"/>
      <c r="JPC33" s="14"/>
      <c r="JPD33" s="14"/>
      <c r="JPE33" s="14"/>
      <c r="JPF33" s="14"/>
      <c r="JPG33" s="14"/>
      <c r="JPH33" s="14"/>
      <c r="JPI33" s="14"/>
      <c r="JPJ33" s="14"/>
      <c r="JPK33" s="14"/>
      <c r="JPL33" s="14"/>
      <c r="JPM33" s="14"/>
      <c r="JPN33" s="14"/>
      <c r="JPO33" s="14"/>
      <c r="JPP33" s="14"/>
      <c r="JPQ33" s="14"/>
      <c r="JPR33" s="14"/>
      <c r="JPS33" s="14"/>
      <c r="JPT33" s="14"/>
      <c r="JPU33" s="14"/>
      <c r="JPV33" s="14"/>
      <c r="JPW33" s="14"/>
      <c r="JPX33" s="14"/>
      <c r="JPY33" s="14"/>
      <c r="JPZ33" s="14"/>
      <c r="JQA33" s="14"/>
      <c r="JQB33" s="14"/>
      <c r="JQC33" s="14"/>
      <c r="JQD33" s="14"/>
      <c r="JQE33" s="14"/>
      <c r="JQF33" s="14"/>
      <c r="JQG33" s="14"/>
      <c r="JQH33" s="14"/>
      <c r="JQI33" s="14"/>
      <c r="JQJ33" s="14"/>
      <c r="JQK33" s="14"/>
      <c r="JQL33" s="14"/>
      <c r="JQM33" s="14"/>
      <c r="JQN33" s="14"/>
      <c r="JQO33" s="14"/>
      <c r="JQP33" s="14"/>
      <c r="JQQ33" s="14"/>
      <c r="JQR33" s="14"/>
      <c r="JQS33" s="14"/>
      <c r="JQT33" s="14"/>
      <c r="JQU33" s="14"/>
      <c r="JQV33" s="14"/>
      <c r="JQW33" s="14"/>
      <c r="JQX33" s="14"/>
      <c r="JQY33" s="14"/>
      <c r="JQZ33" s="14"/>
      <c r="JRA33" s="14"/>
      <c r="JRB33" s="14"/>
      <c r="JRC33" s="14"/>
      <c r="JRD33" s="14"/>
      <c r="JRE33" s="14"/>
      <c r="JRF33" s="14"/>
      <c r="JRG33" s="14"/>
      <c r="JRH33" s="14"/>
      <c r="JRI33" s="14"/>
      <c r="JRJ33" s="14"/>
      <c r="JRK33" s="14"/>
      <c r="JRL33" s="14"/>
      <c r="JRM33" s="14"/>
      <c r="JRN33" s="14"/>
      <c r="JRO33" s="14"/>
      <c r="JRP33" s="14"/>
      <c r="JRQ33" s="14"/>
      <c r="JRR33" s="14"/>
      <c r="JRS33" s="14"/>
      <c r="JRT33" s="14"/>
      <c r="JRU33" s="14"/>
      <c r="JRV33" s="14"/>
      <c r="JRW33" s="14"/>
      <c r="JRX33" s="14"/>
      <c r="JRY33" s="14"/>
      <c r="JRZ33" s="14"/>
      <c r="JSA33" s="14"/>
      <c r="JSB33" s="14"/>
      <c r="JSC33" s="14"/>
      <c r="JSD33" s="14"/>
      <c r="JSE33" s="14"/>
      <c r="JSF33" s="14"/>
      <c r="JSG33" s="14"/>
      <c r="JSH33" s="14"/>
      <c r="JSI33" s="14"/>
      <c r="JSJ33" s="14"/>
      <c r="JSK33" s="14"/>
      <c r="JSL33" s="14"/>
      <c r="JSM33" s="14"/>
      <c r="JSN33" s="14"/>
      <c r="JSO33" s="14"/>
      <c r="JSP33" s="14"/>
      <c r="JSQ33" s="14"/>
      <c r="JSR33" s="14"/>
      <c r="JSS33" s="14"/>
      <c r="JST33" s="14"/>
      <c r="JSU33" s="14"/>
      <c r="JSV33" s="14"/>
      <c r="JSW33" s="14"/>
      <c r="JSX33" s="14"/>
      <c r="JSY33" s="14"/>
      <c r="JSZ33" s="14"/>
      <c r="JTA33" s="14"/>
      <c r="JTB33" s="14"/>
      <c r="JTC33" s="14"/>
      <c r="JTD33" s="14"/>
      <c r="JTE33" s="14"/>
      <c r="JTF33" s="14"/>
      <c r="JTG33" s="14"/>
      <c r="JTH33" s="14"/>
      <c r="JTI33" s="14"/>
      <c r="JTJ33" s="14"/>
      <c r="JTK33" s="14"/>
      <c r="JTL33" s="14"/>
      <c r="JTM33" s="14"/>
      <c r="JTN33" s="14"/>
      <c r="JTO33" s="14"/>
      <c r="JTP33" s="14"/>
      <c r="JTQ33" s="14"/>
      <c r="JTR33" s="14"/>
      <c r="JTS33" s="14"/>
      <c r="JTT33" s="14"/>
      <c r="JTU33" s="14"/>
      <c r="JTV33" s="14"/>
      <c r="JTW33" s="14"/>
      <c r="JTX33" s="14"/>
      <c r="JTY33" s="14"/>
      <c r="JTZ33" s="14"/>
      <c r="JUA33" s="14"/>
      <c r="JUB33" s="14"/>
      <c r="JUC33" s="14"/>
      <c r="JUD33" s="14"/>
      <c r="JUE33" s="14"/>
      <c r="JUF33" s="14"/>
      <c r="JUG33" s="14"/>
      <c r="JUH33" s="14"/>
      <c r="JUI33" s="14"/>
      <c r="JUJ33" s="14"/>
      <c r="JUK33" s="14"/>
      <c r="JUL33" s="14"/>
      <c r="JUM33" s="14"/>
      <c r="JUN33" s="14"/>
      <c r="JUO33" s="14"/>
      <c r="JUP33" s="14"/>
      <c r="JUQ33" s="14"/>
      <c r="JUR33" s="14"/>
      <c r="JUS33" s="14"/>
      <c r="JUT33" s="14"/>
      <c r="JUU33" s="14"/>
      <c r="JUV33" s="14"/>
      <c r="JUW33" s="14"/>
      <c r="JUX33" s="14"/>
      <c r="JUY33" s="14"/>
      <c r="JUZ33" s="14"/>
      <c r="JVA33" s="14"/>
      <c r="JVB33" s="14"/>
      <c r="JVC33" s="14"/>
      <c r="JVD33" s="14"/>
      <c r="JVE33" s="14"/>
      <c r="JVF33" s="14"/>
      <c r="JVG33" s="14"/>
      <c r="JVH33" s="14"/>
      <c r="JVI33" s="14"/>
      <c r="JVJ33" s="14"/>
      <c r="JVK33" s="14"/>
      <c r="JVL33" s="14"/>
      <c r="JVM33" s="14"/>
      <c r="JVN33" s="14"/>
      <c r="JVO33" s="14"/>
      <c r="JVP33" s="14"/>
      <c r="JVQ33" s="14"/>
      <c r="JVR33" s="14"/>
      <c r="JVS33" s="14"/>
      <c r="JVT33" s="14"/>
      <c r="JVU33" s="14"/>
      <c r="JVV33" s="14"/>
      <c r="JVW33" s="14"/>
      <c r="JVX33" s="14"/>
      <c r="JVY33" s="14"/>
      <c r="JVZ33" s="14"/>
      <c r="JWA33" s="14"/>
      <c r="JWB33" s="14"/>
      <c r="JWC33" s="14"/>
      <c r="JWD33" s="14"/>
      <c r="JWE33" s="14"/>
      <c r="JWF33" s="14"/>
      <c r="JWG33" s="14"/>
      <c r="JWH33" s="14"/>
      <c r="JWI33" s="14"/>
      <c r="JWJ33" s="14"/>
      <c r="JWK33" s="14"/>
      <c r="JWL33" s="14"/>
      <c r="JWM33" s="14"/>
      <c r="JWN33" s="14"/>
      <c r="JWO33" s="14"/>
      <c r="JWP33" s="14"/>
      <c r="JWQ33" s="14"/>
      <c r="JWR33" s="14"/>
      <c r="JWS33" s="14"/>
      <c r="JWT33" s="14"/>
      <c r="JWU33" s="14"/>
      <c r="JWV33" s="14"/>
      <c r="JWW33" s="14"/>
      <c r="JWX33" s="14"/>
      <c r="JWY33" s="14"/>
      <c r="JWZ33" s="14"/>
      <c r="JXA33" s="14"/>
      <c r="JXB33" s="14"/>
      <c r="JXC33" s="14"/>
      <c r="JXD33" s="14"/>
      <c r="JXE33" s="14"/>
      <c r="JXF33" s="14"/>
      <c r="JXG33" s="14"/>
      <c r="JXH33" s="14"/>
      <c r="JXI33" s="14"/>
      <c r="JXJ33" s="14"/>
      <c r="JXK33" s="14"/>
      <c r="JXL33" s="14"/>
      <c r="JXM33" s="14"/>
      <c r="JXN33" s="14"/>
      <c r="JXO33" s="14"/>
      <c r="JXP33" s="14"/>
      <c r="JXQ33" s="14"/>
      <c r="JXR33" s="14"/>
      <c r="JXS33" s="14"/>
      <c r="JXT33" s="14"/>
      <c r="JXU33" s="14"/>
      <c r="JXV33" s="14"/>
      <c r="JXW33" s="14"/>
      <c r="JXX33" s="14"/>
      <c r="JXY33" s="14"/>
      <c r="JXZ33" s="14"/>
      <c r="JYA33" s="14"/>
      <c r="JYB33" s="14"/>
      <c r="JYC33" s="14"/>
      <c r="JYD33" s="14"/>
      <c r="JYE33" s="14"/>
      <c r="JYF33" s="14"/>
      <c r="JYG33" s="14"/>
      <c r="JYH33" s="14"/>
      <c r="JYI33" s="14"/>
      <c r="JYJ33" s="14"/>
      <c r="JYK33" s="14"/>
      <c r="JYL33" s="14"/>
      <c r="JYM33" s="14"/>
      <c r="JYN33" s="14"/>
      <c r="JYO33" s="14"/>
      <c r="JYP33" s="14"/>
      <c r="JYQ33" s="14"/>
      <c r="JYR33" s="14"/>
      <c r="JYS33" s="14"/>
      <c r="JYT33" s="14"/>
      <c r="JYU33" s="14"/>
      <c r="JYV33" s="14"/>
      <c r="JYW33" s="14"/>
      <c r="JYX33" s="14"/>
      <c r="JYY33" s="14"/>
      <c r="JYZ33" s="14"/>
      <c r="JZA33" s="14"/>
      <c r="JZB33" s="14"/>
      <c r="JZC33" s="14"/>
      <c r="JZD33" s="14"/>
      <c r="JZE33" s="14"/>
      <c r="JZF33" s="14"/>
      <c r="JZG33" s="14"/>
      <c r="JZH33" s="14"/>
      <c r="JZI33" s="14"/>
      <c r="JZJ33" s="14"/>
      <c r="JZK33" s="14"/>
      <c r="JZL33" s="14"/>
      <c r="JZM33" s="14"/>
      <c r="JZN33" s="14"/>
      <c r="JZO33" s="14"/>
      <c r="JZP33" s="14"/>
      <c r="JZQ33" s="14"/>
      <c r="JZR33" s="14"/>
      <c r="JZS33" s="14"/>
      <c r="JZT33" s="14"/>
      <c r="JZU33" s="14"/>
      <c r="JZV33" s="14"/>
      <c r="JZW33" s="14"/>
      <c r="JZX33" s="14"/>
      <c r="JZY33" s="14"/>
      <c r="JZZ33" s="14"/>
      <c r="KAA33" s="14"/>
      <c r="KAB33" s="14"/>
      <c r="KAC33" s="14"/>
      <c r="KAD33" s="14"/>
      <c r="KAE33" s="14"/>
      <c r="KAF33" s="14"/>
      <c r="KAG33" s="14"/>
      <c r="KAH33" s="14"/>
      <c r="KAI33" s="14"/>
      <c r="KAJ33" s="14"/>
      <c r="KAK33" s="14"/>
      <c r="KAL33" s="14"/>
      <c r="KAM33" s="14"/>
      <c r="KAN33" s="14"/>
      <c r="KAO33" s="14"/>
      <c r="KAP33" s="14"/>
      <c r="KAQ33" s="14"/>
      <c r="KAR33" s="14"/>
      <c r="KAS33" s="14"/>
      <c r="KAT33" s="14"/>
      <c r="KAU33" s="14"/>
      <c r="KAV33" s="14"/>
      <c r="KAW33" s="14"/>
      <c r="KAX33" s="14"/>
      <c r="KAY33" s="14"/>
      <c r="KAZ33" s="14"/>
      <c r="KBA33" s="14"/>
      <c r="KBB33" s="14"/>
      <c r="KBC33" s="14"/>
      <c r="KBD33" s="14"/>
      <c r="KBE33" s="14"/>
      <c r="KBF33" s="14"/>
      <c r="KBG33" s="14"/>
      <c r="KBH33" s="14"/>
      <c r="KBI33" s="14"/>
      <c r="KBJ33" s="14"/>
      <c r="KBK33" s="14"/>
      <c r="KBL33" s="14"/>
      <c r="KBM33" s="14"/>
      <c r="KBN33" s="14"/>
      <c r="KBO33" s="14"/>
      <c r="KBP33" s="14"/>
      <c r="KBQ33" s="14"/>
      <c r="KBR33" s="14"/>
      <c r="KBS33" s="14"/>
      <c r="KBT33" s="14"/>
      <c r="KBU33" s="14"/>
      <c r="KBV33" s="14"/>
      <c r="KBW33" s="14"/>
      <c r="KBX33" s="14"/>
      <c r="KBY33" s="14"/>
      <c r="KBZ33" s="14"/>
      <c r="KCA33" s="14"/>
      <c r="KCB33" s="14"/>
      <c r="KCC33" s="14"/>
      <c r="KCD33" s="14"/>
      <c r="KCE33" s="14"/>
      <c r="KCF33" s="14"/>
      <c r="KCG33" s="14"/>
      <c r="KCH33" s="14"/>
      <c r="KCI33" s="14"/>
      <c r="KCJ33" s="14"/>
      <c r="KCK33" s="14"/>
      <c r="KCL33" s="14"/>
      <c r="KCM33" s="14"/>
      <c r="KCN33" s="14"/>
      <c r="KCO33" s="14"/>
      <c r="KCP33" s="14"/>
      <c r="KCQ33" s="14"/>
      <c r="KCR33" s="14"/>
      <c r="KCS33" s="14"/>
      <c r="KCT33" s="14"/>
      <c r="KCU33" s="14"/>
      <c r="KCV33" s="14"/>
      <c r="KCW33" s="14"/>
      <c r="KCX33" s="14"/>
      <c r="KCY33" s="14"/>
      <c r="KCZ33" s="14"/>
      <c r="KDA33" s="14"/>
      <c r="KDB33" s="14"/>
      <c r="KDC33" s="14"/>
      <c r="KDD33" s="14"/>
      <c r="KDE33" s="14"/>
      <c r="KDF33" s="14"/>
      <c r="KDG33" s="14"/>
      <c r="KDH33" s="14"/>
      <c r="KDI33" s="14"/>
      <c r="KDJ33" s="14"/>
      <c r="KDK33" s="14"/>
      <c r="KDL33" s="14"/>
      <c r="KDM33" s="14"/>
      <c r="KDN33" s="14"/>
      <c r="KDO33" s="14"/>
      <c r="KDP33" s="14"/>
      <c r="KDQ33" s="14"/>
      <c r="KDR33" s="14"/>
      <c r="KDS33" s="14"/>
      <c r="KDT33" s="14"/>
      <c r="KDU33" s="14"/>
      <c r="KDV33" s="14"/>
      <c r="KDW33" s="14"/>
      <c r="KDX33" s="14"/>
      <c r="KDY33" s="14"/>
      <c r="KDZ33" s="14"/>
      <c r="KEA33" s="14"/>
      <c r="KEB33" s="14"/>
      <c r="KEC33" s="14"/>
      <c r="KED33" s="14"/>
      <c r="KEE33" s="14"/>
      <c r="KEF33" s="14"/>
      <c r="KEG33" s="14"/>
      <c r="KEH33" s="14"/>
      <c r="KEI33" s="14"/>
      <c r="KEJ33" s="14"/>
      <c r="KEK33" s="14"/>
      <c r="KEL33" s="14"/>
      <c r="KEM33" s="14"/>
      <c r="KEN33" s="14"/>
      <c r="KEO33" s="14"/>
      <c r="KEP33" s="14"/>
      <c r="KEQ33" s="14"/>
      <c r="KER33" s="14"/>
      <c r="KES33" s="14"/>
      <c r="KET33" s="14"/>
      <c r="KEU33" s="14"/>
      <c r="KEV33" s="14"/>
      <c r="KEW33" s="14"/>
      <c r="KEX33" s="14"/>
      <c r="KEY33" s="14"/>
      <c r="KEZ33" s="14"/>
      <c r="KFA33" s="14"/>
      <c r="KFB33" s="14"/>
      <c r="KFC33" s="14"/>
      <c r="KFD33" s="14"/>
      <c r="KFE33" s="14"/>
      <c r="KFF33" s="14"/>
      <c r="KFG33" s="14"/>
      <c r="KFH33" s="14"/>
      <c r="KFI33" s="14"/>
      <c r="KFJ33" s="14"/>
      <c r="KFK33" s="14"/>
      <c r="KFL33" s="14"/>
      <c r="KFM33" s="14"/>
      <c r="KFN33" s="14"/>
      <c r="KFO33" s="14"/>
      <c r="KFP33" s="14"/>
      <c r="KFQ33" s="14"/>
      <c r="KFR33" s="14"/>
      <c r="KFS33" s="14"/>
      <c r="KFT33" s="14"/>
      <c r="KFU33" s="14"/>
      <c r="KFV33" s="14"/>
      <c r="KFW33" s="14"/>
      <c r="KFX33" s="14"/>
      <c r="KFY33" s="14"/>
      <c r="KFZ33" s="14"/>
      <c r="KGA33" s="14"/>
      <c r="KGB33" s="14"/>
      <c r="KGC33" s="14"/>
      <c r="KGD33" s="14"/>
      <c r="KGE33" s="14"/>
      <c r="KGF33" s="14"/>
      <c r="KGG33" s="14"/>
      <c r="KGH33" s="14"/>
      <c r="KGI33" s="14"/>
      <c r="KGJ33" s="14"/>
      <c r="KGK33" s="14"/>
      <c r="KGL33" s="14"/>
      <c r="KGM33" s="14"/>
      <c r="KGN33" s="14"/>
      <c r="KGO33" s="14"/>
      <c r="KGP33" s="14"/>
      <c r="KGQ33" s="14"/>
      <c r="KGR33" s="14"/>
      <c r="KGS33" s="14"/>
      <c r="KGT33" s="14"/>
      <c r="KGU33" s="14"/>
      <c r="KGV33" s="14"/>
      <c r="KGW33" s="14"/>
      <c r="KGX33" s="14"/>
      <c r="KGY33" s="14"/>
      <c r="KGZ33" s="14"/>
      <c r="KHA33" s="14"/>
      <c r="KHB33" s="14"/>
      <c r="KHC33" s="14"/>
      <c r="KHD33" s="14"/>
      <c r="KHE33" s="14"/>
      <c r="KHF33" s="14"/>
      <c r="KHG33" s="14"/>
      <c r="KHH33" s="14"/>
      <c r="KHI33" s="14"/>
      <c r="KHJ33" s="14"/>
      <c r="KHK33" s="14"/>
      <c r="KHL33" s="14"/>
      <c r="KHM33" s="14"/>
      <c r="KHN33" s="14"/>
      <c r="KHO33" s="14"/>
      <c r="KHP33" s="14"/>
      <c r="KHQ33" s="14"/>
      <c r="KHR33" s="14"/>
      <c r="KHS33" s="14"/>
      <c r="KHT33" s="14"/>
      <c r="KHU33" s="14"/>
      <c r="KHV33" s="14"/>
      <c r="KHW33" s="14"/>
      <c r="KHX33" s="14"/>
      <c r="KHY33" s="14"/>
      <c r="KHZ33" s="14"/>
      <c r="KIA33" s="14"/>
      <c r="KIB33" s="14"/>
      <c r="KIC33" s="14"/>
      <c r="KID33" s="14"/>
      <c r="KIE33" s="14"/>
      <c r="KIF33" s="14"/>
      <c r="KIG33" s="14"/>
      <c r="KIH33" s="14"/>
      <c r="KII33" s="14"/>
      <c r="KIJ33" s="14"/>
      <c r="KIK33" s="14"/>
      <c r="KIL33" s="14"/>
      <c r="KIM33" s="14"/>
      <c r="KIN33" s="14"/>
      <c r="KIO33" s="14"/>
      <c r="KIP33" s="14"/>
      <c r="KIQ33" s="14"/>
      <c r="KIR33" s="14"/>
      <c r="KIS33" s="14"/>
      <c r="KIT33" s="14"/>
      <c r="KIU33" s="14"/>
      <c r="KIV33" s="14"/>
      <c r="KIW33" s="14"/>
      <c r="KIX33" s="14"/>
      <c r="KIY33" s="14"/>
      <c r="KIZ33" s="14"/>
      <c r="KJA33" s="14"/>
      <c r="KJB33" s="14"/>
      <c r="KJC33" s="14"/>
      <c r="KJD33" s="14"/>
      <c r="KJE33" s="14"/>
      <c r="KJF33" s="14"/>
      <c r="KJG33" s="14"/>
      <c r="KJH33" s="14"/>
      <c r="KJI33" s="14"/>
      <c r="KJJ33" s="14"/>
      <c r="KJK33" s="14"/>
      <c r="KJL33" s="14"/>
      <c r="KJM33" s="14"/>
      <c r="KJN33" s="14"/>
      <c r="KJO33" s="14"/>
      <c r="KJP33" s="14"/>
      <c r="KJQ33" s="14"/>
      <c r="KJR33" s="14"/>
      <c r="KJS33" s="14"/>
      <c r="KJT33" s="14"/>
      <c r="KJU33" s="14"/>
      <c r="KJV33" s="14"/>
      <c r="KJW33" s="14"/>
      <c r="KJX33" s="14"/>
      <c r="KJY33" s="14"/>
      <c r="KJZ33" s="14"/>
      <c r="KKA33" s="14"/>
      <c r="KKB33" s="14"/>
      <c r="KKC33" s="14"/>
      <c r="KKD33" s="14"/>
      <c r="KKE33" s="14"/>
      <c r="KKF33" s="14"/>
      <c r="KKG33" s="14"/>
      <c r="KKH33" s="14"/>
      <c r="KKI33" s="14"/>
      <c r="KKJ33" s="14"/>
      <c r="KKK33" s="14"/>
      <c r="KKL33" s="14"/>
      <c r="KKM33" s="14"/>
      <c r="KKN33" s="14"/>
      <c r="KKO33" s="14"/>
      <c r="KKP33" s="14"/>
      <c r="KKQ33" s="14"/>
      <c r="KKR33" s="14"/>
      <c r="KKS33" s="14"/>
      <c r="KKT33" s="14"/>
      <c r="KKU33" s="14"/>
      <c r="KKV33" s="14"/>
      <c r="KKW33" s="14"/>
      <c r="KKX33" s="14"/>
      <c r="KKY33" s="14"/>
      <c r="KKZ33" s="14"/>
      <c r="KLA33" s="14"/>
      <c r="KLB33" s="14"/>
      <c r="KLC33" s="14"/>
      <c r="KLD33" s="14"/>
      <c r="KLE33" s="14"/>
      <c r="KLF33" s="14"/>
      <c r="KLG33" s="14"/>
      <c r="KLH33" s="14"/>
      <c r="KLI33" s="14"/>
      <c r="KLJ33" s="14"/>
      <c r="KLK33" s="14"/>
      <c r="KLL33" s="14"/>
      <c r="KLM33" s="14"/>
      <c r="KLN33" s="14"/>
      <c r="KLO33" s="14"/>
      <c r="KLP33" s="14"/>
      <c r="KLQ33" s="14"/>
      <c r="KLR33" s="14"/>
      <c r="KLS33" s="14"/>
      <c r="KLT33" s="14"/>
      <c r="KLU33" s="14"/>
      <c r="KLV33" s="14"/>
      <c r="KLW33" s="14"/>
      <c r="KLX33" s="14"/>
      <c r="KLY33" s="14"/>
      <c r="KLZ33" s="14"/>
      <c r="KMA33" s="14"/>
      <c r="KMB33" s="14"/>
      <c r="KMC33" s="14"/>
      <c r="KMD33" s="14"/>
      <c r="KME33" s="14"/>
      <c r="KMF33" s="14"/>
      <c r="KMG33" s="14"/>
      <c r="KMH33" s="14"/>
      <c r="KMI33" s="14"/>
      <c r="KMJ33" s="14"/>
      <c r="KMK33" s="14"/>
      <c r="KML33" s="14"/>
      <c r="KMM33" s="14"/>
      <c r="KMN33" s="14"/>
      <c r="KMO33" s="14"/>
      <c r="KMP33" s="14"/>
      <c r="KMQ33" s="14"/>
      <c r="KMR33" s="14"/>
      <c r="KMS33" s="14"/>
      <c r="KMT33" s="14"/>
      <c r="KMU33" s="14"/>
      <c r="KMV33" s="14"/>
      <c r="KMW33" s="14"/>
      <c r="KMX33" s="14"/>
      <c r="KMY33" s="14"/>
      <c r="KMZ33" s="14"/>
      <c r="KNA33" s="14"/>
      <c r="KNB33" s="14"/>
      <c r="KNC33" s="14"/>
      <c r="KND33" s="14"/>
      <c r="KNE33" s="14"/>
      <c r="KNF33" s="14"/>
      <c r="KNG33" s="14"/>
      <c r="KNH33" s="14"/>
      <c r="KNI33" s="14"/>
      <c r="KNJ33" s="14"/>
      <c r="KNK33" s="14"/>
      <c r="KNL33" s="14"/>
      <c r="KNM33" s="14"/>
      <c r="KNN33" s="14"/>
      <c r="KNO33" s="14"/>
      <c r="KNP33" s="14"/>
      <c r="KNQ33" s="14"/>
      <c r="KNR33" s="14"/>
      <c r="KNS33" s="14"/>
      <c r="KNT33" s="14"/>
      <c r="KNU33" s="14"/>
      <c r="KNV33" s="14"/>
      <c r="KNW33" s="14"/>
      <c r="KNX33" s="14"/>
      <c r="KNY33" s="14"/>
      <c r="KNZ33" s="14"/>
      <c r="KOA33" s="14"/>
      <c r="KOB33" s="14"/>
      <c r="KOC33" s="14"/>
      <c r="KOD33" s="14"/>
      <c r="KOE33" s="14"/>
      <c r="KOF33" s="14"/>
      <c r="KOG33" s="14"/>
      <c r="KOH33" s="14"/>
      <c r="KOI33" s="14"/>
      <c r="KOJ33" s="14"/>
      <c r="KOK33" s="14"/>
      <c r="KOL33" s="14"/>
      <c r="KOM33" s="14"/>
      <c r="KON33" s="14"/>
      <c r="KOO33" s="14"/>
      <c r="KOP33" s="14"/>
      <c r="KOQ33" s="14"/>
      <c r="KOR33" s="14"/>
      <c r="KOS33" s="14"/>
      <c r="KOT33" s="14"/>
      <c r="KOU33" s="14"/>
      <c r="KOV33" s="14"/>
      <c r="KOW33" s="14"/>
      <c r="KOX33" s="14"/>
      <c r="KOY33" s="14"/>
      <c r="KOZ33" s="14"/>
      <c r="KPA33" s="14"/>
      <c r="KPB33" s="14"/>
      <c r="KPC33" s="14"/>
      <c r="KPD33" s="14"/>
      <c r="KPE33" s="14"/>
      <c r="KPF33" s="14"/>
      <c r="KPG33" s="14"/>
      <c r="KPH33" s="14"/>
      <c r="KPI33" s="14"/>
      <c r="KPJ33" s="14"/>
      <c r="KPK33" s="14"/>
      <c r="KPL33" s="14"/>
      <c r="KPM33" s="14"/>
      <c r="KPN33" s="14"/>
      <c r="KPO33" s="14"/>
      <c r="KPP33" s="14"/>
      <c r="KPQ33" s="14"/>
      <c r="KPR33" s="14"/>
      <c r="KPS33" s="14"/>
      <c r="KPT33" s="14"/>
      <c r="KPU33" s="14"/>
      <c r="KPV33" s="14"/>
      <c r="KPW33" s="14"/>
      <c r="KPX33" s="14"/>
      <c r="KPY33" s="14"/>
      <c r="KPZ33" s="14"/>
      <c r="KQA33" s="14"/>
      <c r="KQB33" s="14"/>
      <c r="KQC33" s="14"/>
      <c r="KQD33" s="14"/>
      <c r="KQE33" s="14"/>
      <c r="KQF33" s="14"/>
      <c r="KQG33" s="14"/>
      <c r="KQH33" s="14"/>
      <c r="KQI33" s="14"/>
      <c r="KQJ33" s="14"/>
      <c r="KQK33" s="14"/>
      <c r="KQL33" s="14"/>
      <c r="KQM33" s="14"/>
      <c r="KQN33" s="14"/>
      <c r="KQO33" s="14"/>
      <c r="KQP33" s="14"/>
      <c r="KQQ33" s="14"/>
      <c r="KQR33" s="14"/>
      <c r="KQS33" s="14"/>
      <c r="KQT33" s="14"/>
      <c r="KQU33" s="14"/>
      <c r="KQV33" s="14"/>
      <c r="KQW33" s="14"/>
      <c r="KQX33" s="14"/>
      <c r="KQY33" s="14"/>
      <c r="KQZ33" s="14"/>
      <c r="KRA33" s="14"/>
      <c r="KRB33" s="14"/>
      <c r="KRC33" s="14"/>
      <c r="KRD33" s="14"/>
      <c r="KRE33" s="14"/>
      <c r="KRF33" s="14"/>
      <c r="KRG33" s="14"/>
      <c r="KRH33" s="14"/>
      <c r="KRI33" s="14"/>
      <c r="KRJ33" s="14"/>
      <c r="KRK33" s="14"/>
      <c r="KRL33" s="14"/>
      <c r="KRM33" s="14"/>
      <c r="KRN33" s="14"/>
      <c r="KRO33" s="14"/>
      <c r="KRP33" s="14"/>
      <c r="KRQ33" s="14"/>
      <c r="KRR33" s="14"/>
      <c r="KRS33" s="14"/>
      <c r="KRT33" s="14"/>
      <c r="KRU33" s="14"/>
      <c r="KRV33" s="14"/>
      <c r="KRW33" s="14"/>
      <c r="KRX33" s="14"/>
      <c r="KRY33" s="14"/>
      <c r="KRZ33" s="14"/>
      <c r="KSA33" s="14"/>
      <c r="KSB33" s="14"/>
      <c r="KSC33" s="14"/>
      <c r="KSD33" s="14"/>
      <c r="KSE33" s="14"/>
      <c r="KSF33" s="14"/>
      <c r="KSG33" s="14"/>
      <c r="KSH33" s="14"/>
      <c r="KSI33" s="14"/>
      <c r="KSJ33" s="14"/>
      <c r="KSK33" s="14"/>
      <c r="KSL33" s="14"/>
      <c r="KSM33" s="14"/>
      <c r="KSN33" s="14"/>
      <c r="KSO33" s="14"/>
      <c r="KSP33" s="14"/>
      <c r="KSQ33" s="14"/>
      <c r="KSR33" s="14"/>
      <c r="KSS33" s="14"/>
      <c r="KST33" s="14"/>
      <c r="KSU33" s="14"/>
      <c r="KSV33" s="14"/>
      <c r="KSW33" s="14"/>
      <c r="KSX33" s="14"/>
      <c r="KSY33" s="14"/>
      <c r="KSZ33" s="14"/>
      <c r="KTA33" s="14"/>
      <c r="KTB33" s="14"/>
      <c r="KTC33" s="14"/>
      <c r="KTD33" s="14"/>
      <c r="KTE33" s="14"/>
      <c r="KTF33" s="14"/>
      <c r="KTG33" s="14"/>
      <c r="KTH33" s="14"/>
      <c r="KTI33" s="14"/>
      <c r="KTJ33" s="14"/>
      <c r="KTK33" s="14"/>
      <c r="KTL33" s="14"/>
      <c r="KTM33" s="14"/>
      <c r="KTN33" s="14"/>
      <c r="KTO33" s="14"/>
      <c r="KTP33" s="14"/>
      <c r="KTQ33" s="14"/>
      <c r="KTR33" s="14"/>
      <c r="KTS33" s="14"/>
      <c r="KTT33" s="14"/>
      <c r="KTU33" s="14"/>
      <c r="KTV33" s="14"/>
      <c r="KTW33" s="14"/>
      <c r="KTX33" s="14"/>
      <c r="KTY33" s="14"/>
      <c r="KTZ33" s="14"/>
      <c r="KUA33" s="14"/>
      <c r="KUB33" s="14"/>
      <c r="KUC33" s="14"/>
      <c r="KUD33" s="14"/>
      <c r="KUE33" s="14"/>
      <c r="KUF33" s="14"/>
      <c r="KUG33" s="14"/>
      <c r="KUH33" s="14"/>
      <c r="KUI33" s="14"/>
      <c r="KUJ33" s="14"/>
      <c r="KUK33" s="14"/>
      <c r="KUL33" s="14"/>
      <c r="KUM33" s="14"/>
      <c r="KUN33" s="14"/>
      <c r="KUO33" s="14"/>
      <c r="KUP33" s="14"/>
      <c r="KUQ33" s="14"/>
      <c r="KUR33" s="14"/>
      <c r="KUS33" s="14"/>
      <c r="KUT33" s="14"/>
      <c r="KUU33" s="14"/>
      <c r="KUV33" s="14"/>
      <c r="KUW33" s="14"/>
      <c r="KUX33" s="14"/>
      <c r="KUY33" s="14"/>
      <c r="KUZ33" s="14"/>
      <c r="KVA33" s="14"/>
      <c r="KVB33" s="14"/>
      <c r="KVC33" s="14"/>
      <c r="KVD33" s="14"/>
      <c r="KVE33" s="14"/>
      <c r="KVF33" s="14"/>
      <c r="KVG33" s="14"/>
      <c r="KVH33" s="14"/>
      <c r="KVI33" s="14"/>
      <c r="KVJ33" s="14"/>
      <c r="KVK33" s="14"/>
      <c r="KVL33" s="14"/>
      <c r="KVM33" s="14"/>
      <c r="KVN33" s="14"/>
      <c r="KVO33" s="14"/>
      <c r="KVP33" s="14"/>
      <c r="KVQ33" s="14"/>
      <c r="KVR33" s="14"/>
      <c r="KVS33" s="14"/>
      <c r="KVT33" s="14"/>
      <c r="KVU33" s="14"/>
      <c r="KVV33" s="14"/>
      <c r="KVW33" s="14"/>
      <c r="KVX33" s="14"/>
      <c r="KVY33" s="14"/>
      <c r="KVZ33" s="14"/>
      <c r="KWA33" s="14"/>
      <c r="KWB33" s="14"/>
      <c r="KWC33" s="14"/>
      <c r="KWD33" s="14"/>
      <c r="KWE33" s="14"/>
      <c r="KWF33" s="14"/>
      <c r="KWG33" s="14"/>
      <c r="KWH33" s="14"/>
      <c r="KWI33" s="14"/>
      <c r="KWJ33" s="14"/>
      <c r="KWK33" s="14"/>
      <c r="KWL33" s="14"/>
      <c r="KWM33" s="14"/>
      <c r="KWN33" s="14"/>
      <c r="KWO33" s="14"/>
      <c r="KWP33" s="14"/>
      <c r="KWQ33" s="14"/>
      <c r="KWR33" s="14"/>
      <c r="KWS33" s="14"/>
      <c r="KWT33" s="14"/>
      <c r="KWU33" s="14"/>
      <c r="KWV33" s="14"/>
      <c r="KWW33" s="14"/>
      <c r="KWX33" s="14"/>
      <c r="KWY33" s="14"/>
      <c r="KWZ33" s="14"/>
      <c r="KXA33" s="14"/>
      <c r="KXB33" s="14"/>
      <c r="KXC33" s="14"/>
      <c r="KXD33" s="14"/>
      <c r="KXE33" s="14"/>
      <c r="KXF33" s="14"/>
      <c r="KXG33" s="14"/>
      <c r="KXH33" s="14"/>
      <c r="KXI33" s="14"/>
      <c r="KXJ33" s="14"/>
      <c r="KXK33" s="14"/>
      <c r="KXL33" s="14"/>
      <c r="KXM33" s="14"/>
      <c r="KXN33" s="14"/>
      <c r="KXO33" s="14"/>
      <c r="KXP33" s="14"/>
      <c r="KXQ33" s="14"/>
      <c r="KXR33" s="14"/>
      <c r="KXS33" s="14"/>
      <c r="KXT33" s="14"/>
      <c r="KXU33" s="14"/>
      <c r="KXV33" s="14"/>
      <c r="KXW33" s="14"/>
      <c r="KXX33" s="14"/>
      <c r="KXY33" s="14"/>
      <c r="KXZ33" s="14"/>
      <c r="KYA33" s="14"/>
      <c r="KYB33" s="14"/>
      <c r="KYC33" s="14"/>
      <c r="KYD33" s="14"/>
      <c r="KYE33" s="14"/>
      <c r="KYF33" s="14"/>
      <c r="KYG33" s="14"/>
      <c r="KYH33" s="14"/>
      <c r="KYI33" s="14"/>
      <c r="KYJ33" s="14"/>
      <c r="KYK33" s="14"/>
      <c r="KYL33" s="14"/>
      <c r="KYM33" s="14"/>
      <c r="KYN33" s="14"/>
      <c r="KYO33" s="14"/>
      <c r="KYP33" s="14"/>
      <c r="KYQ33" s="14"/>
      <c r="KYR33" s="14"/>
      <c r="KYS33" s="14"/>
      <c r="KYT33" s="14"/>
      <c r="KYU33" s="14"/>
      <c r="KYV33" s="14"/>
      <c r="KYW33" s="14"/>
      <c r="KYX33" s="14"/>
      <c r="KYY33" s="14"/>
      <c r="KYZ33" s="14"/>
      <c r="KZA33" s="14"/>
      <c r="KZB33" s="14"/>
      <c r="KZC33" s="14"/>
      <c r="KZD33" s="14"/>
      <c r="KZE33" s="14"/>
      <c r="KZF33" s="14"/>
      <c r="KZG33" s="14"/>
      <c r="KZH33" s="14"/>
      <c r="KZI33" s="14"/>
      <c r="KZJ33" s="14"/>
      <c r="KZK33" s="14"/>
      <c r="KZL33" s="14"/>
      <c r="KZM33" s="14"/>
      <c r="KZN33" s="14"/>
      <c r="KZO33" s="14"/>
      <c r="KZP33" s="14"/>
      <c r="KZQ33" s="14"/>
      <c r="KZR33" s="14"/>
      <c r="KZS33" s="14"/>
      <c r="KZT33" s="14"/>
      <c r="KZU33" s="14"/>
      <c r="KZV33" s="14"/>
      <c r="KZW33" s="14"/>
      <c r="KZX33" s="14"/>
      <c r="KZY33" s="14"/>
      <c r="KZZ33" s="14"/>
      <c r="LAA33" s="14"/>
      <c r="LAB33" s="14"/>
      <c r="LAC33" s="14"/>
      <c r="LAD33" s="14"/>
      <c r="LAE33" s="14"/>
      <c r="LAF33" s="14"/>
      <c r="LAG33" s="14"/>
      <c r="LAH33" s="14"/>
      <c r="LAI33" s="14"/>
      <c r="LAJ33" s="14"/>
      <c r="LAK33" s="14"/>
      <c r="LAL33" s="14"/>
      <c r="LAM33" s="14"/>
      <c r="LAN33" s="14"/>
      <c r="LAO33" s="14"/>
      <c r="LAP33" s="14"/>
      <c r="LAQ33" s="14"/>
      <c r="LAR33" s="14"/>
      <c r="LAS33" s="14"/>
      <c r="LAT33" s="14"/>
      <c r="LAU33" s="14"/>
      <c r="LAV33" s="14"/>
      <c r="LAW33" s="14"/>
      <c r="LAX33" s="14"/>
      <c r="LAY33" s="14"/>
      <c r="LAZ33" s="14"/>
      <c r="LBA33" s="14"/>
      <c r="LBB33" s="14"/>
      <c r="LBC33" s="14"/>
      <c r="LBD33" s="14"/>
      <c r="LBE33" s="14"/>
      <c r="LBF33" s="14"/>
      <c r="LBG33" s="14"/>
      <c r="LBH33" s="14"/>
      <c r="LBI33" s="14"/>
      <c r="LBJ33" s="14"/>
      <c r="LBK33" s="14"/>
      <c r="LBL33" s="14"/>
      <c r="LBM33" s="14"/>
      <c r="LBN33" s="14"/>
      <c r="LBO33" s="14"/>
      <c r="LBP33" s="14"/>
      <c r="LBQ33" s="14"/>
      <c r="LBR33" s="14"/>
      <c r="LBS33" s="14"/>
      <c r="LBT33" s="14"/>
      <c r="LBU33" s="14"/>
      <c r="LBV33" s="14"/>
      <c r="LBW33" s="14"/>
      <c r="LBX33" s="14"/>
      <c r="LBY33" s="14"/>
      <c r="LBZ33" s="14"/>
      <c r="LCA33" s="14"/>
      <c r="LCB33" s="14"/>
      <c r="LCC33" s="14"/>
      <c r="LCD33" s="14"/>
      <c r="LCE33" s="14"/>
      <c r="LCF33" s="14"/>
      <c r="LCG33" s="14"/>
      <c r="LCH33" s="14"/>
      <c r="LCI33" s="14"/>
      <c r="LCJ33" s="14"/>
      <c r="LCK33" s="14"/>
      <c r="LCL33" s="14"/>
      <c r="LCM33" s="14"/>
      <c r="LCN33" s="14"/>
      <c r="LCO33" s="14"/>
      <c r="LCP33" s="14"/>
      <c r="LCQ33" s="14"/>
      <c r="LCR33" s="14"/>
      <c r="LCS33" s="14"/>
      <c r="LCT33" s="14"/>
      <c r="LCU33" s="14"/>
      <c r="LCV33" s="14"/>
      <c r="LCW33" s="14"/>
      <c r="LCX33" s="14"/>
      <c r="LCY33" s="14"/>
      <c r="LCZ33" s="14"/>
      <c r="LDA33" s="14"/>
      <c r="LDB33" s="14"/>
      <c r="LDC33" s="14"/>
      <c r="LDD33" s="14"/>
      <c r="LDE33" s="14"/>
      <c r="LDF33" s="14"/>
      <c r="LDG33" s="14"/>
      <c r="LDH33" s="14"/>
      <c r="LDI33" s="14"/>
      <c r="LDJ33" s="14"/>
      <c r="LDK33" s="14"/>
      <c r="LDL33" s="14"/>
      <c r="LDM33" s="14"/>
      <c r="LDN33" s="14"/>
      <c r="LDO33" s="14"/>
      <c r="LDP33" s="14"/>
      <c r="LDQ33" s="14"/>
      <c r="LDR33" s="14"/>
      <c r="LDS33" s="14"/>
      <c r="LDT33" s="14"/>
      <c r="LDU33" s="14"/>
      <c r="LDV33" s="14"/>
      <c r="LDW33" s="14"/>
      <c r="LDX33" s="14"/>
      <c r="LDY33" s="14"/>
      <c r="LDZ33" s="14"/>
      <c r="LEA33" s="14"/>
      <c r="LEB33" s="14"/>
      <c r="LEC33" s="14"/>
      <c r="LED33" s="14"/>
      <c r="LEE33" s="14"/>
      <c r="LEF33" s="14"/>
      <c r="LEG33" s="14"/>
      <c r="LEH33" s="14"/>
      <c r="LEI33" s="14"/>
      <c r="LEJ33" s="14"/>
      <c r="LEK33" s="14"/>
      <c r="LEL33" s="14"/>
      <c r="LEM33" s="14"/>
      <c r="LEN33" s="14"/>
      <c r="LEO33" s="14"/>
      <c r="LEP33" s="14"/>
      <c r="LEQ33" s="14"/>
      <c r="LER33" s="14"/>
      <c r="LES33" s="14"/>
      <c r="LET33" s="14"/>
      <c r="LEU33" s="14"/>
      <c r="LEV33" s="14"/>
      <c r="LEW33" s="14"/>
      <c r="LEX33" s="14"/>
      <c r="LEY33" s="14"/>
      <c r="LEZ33" s="14"/>
      <c r="LFA33" s="14"/>
      <c r="LFB33" s="14"/>
      <c r="LFC33" s="14"/>
      <c r="LFD33" s="14"/>
      <c r="LFE33" s="14"/>
      <c r="LFF33" s="14"/>
      <c r="LFG33" s="14"/>
      <c r="LFH33" s="14"/>
      <c r="LFI33" s="14"/>
      <c r="LFJ33" s="14"/>
      <c r="LFK33" s="14"/>
      <c r="LFL33" s="14"/>
      <c r="LFM33" s="14"/>
      <c r="LFN33" s="14"/>
      <c r="LFO33" s="14"/>
      <c r="LFP33" s="14"/>
      <c r="LFQ33" s="14"/>
      <c r="LFR33" s="14"/>
      <c r="LFS33" s="14"/>
      <c r="LFT33" s="14"/>
      <c r="LFU33" s="14"/>
      <c r="LFV33" s="14"/>
      <c r="LFW33" s="14"/>
      <c r="LFX33" s="14"/>
      <c r="LFY33" s="14"/>
      <c r="LFZ33" s="14"/>
      <c r="LGA33" s="14"/>
      <c r="LGB33" s="14"/>
      <c r="LGC33" s="14"/>
      <c r="LGD33" s="14"/>
      <c r="LGE33" s="14"/>
      <c r="LGF33" s="14"/>
      <c r="LGG33" s="14"/>
      <c r="LGH33" s="14"/>
      <c r="LGI33" s="14"/>
      <c r="LGJ33" s="14"/>
      <c r="LGK33" s="14"/>
      <c r="LGL33" s="14"/>
      <c r="LGM33" s="14"/>
      <c r="LGN33" s="14"/>
      <c r="LGO33" s="14"/>
      <c r="LGP33" s="14"/>
      <c r="LGQ33" s="14"/>
      <c r="LGR33" s="14"/>
      <c r="LGS33" s="14"/>
      <c r="LGT33" s="14"/>
      <c r="LGU33" s="14"/>
      <c r="LGV33" s="14"/>
      <c r="LGW33" s="14"/>
      <c r="LGX33" s="14"/>
      <c r="LGY33" s="14"/>
      <c r="LGZ33" s="14"/>
      <c r="LHA33" s="14"/>
      <c r="LHB33" s="14"/>
      <c r="LHC33" s="14"/>
      <c r="LHD33" s="14"/>
      <c r="LHE33" s="14"/>
      <c r="LHF33" s="14"/>
      <c r="LHG33" s="14"/>
      <c r="LHH33" s="14"/>
      <c r="LHI33" s="14"/>
      <c r="LHJ33" s="14"/>
      <c r="LHK33" s="14"/>
      <c r="LHL33" s="14"/>
      <c r="LHM33" s="14"/>
      <c r="LHN33" s="14"/>
      <c r="LHO33" s="14"/>
      <c r="LHP33" s="14"/>
      <c r="LHQ33" s="14"/>
      <c r="LHR33" s="14"/>
      <c r="LHS33" s="14"/>
      <c r="LHT33" s="14"/>
      <c r="LHU33" s="14"/>
      <c r="LHV33" s="14"/>
      <c r="LHW33" s="14"/>
      <c r="LHX33" s="14"/>
      <c r="LHY33" s="14"/>
      <c r="LHZ33" s="14"/>
      <c r="LIA33" s="14"/>
      <c r="LIB33" s="14"/>
      <c r="LIC33" s="14"/>
      <c r="LID33" s="14"/>
      <c r="LIE33" s="14"/>
      <c r="LIF33" s="14"/>
      <c r="LIG33" s="14"/>
      <c r="LIH33" s="14"/>
      <c r="LII33" s="14"/>
      <c r="LIJ33" s="14"/>
      <c r="LIK33" s="14"/>
      <c r="LIL33" s="14"/>
      <c r="LIM33" s="14"/>
      <c r="LIN33" s="14"/>
      <c r="LIO33" s="14"/>
      <c r="LIP33" s="14"/>
      <c r="LIQ33" s="14"/>
      <c r="LIR33" s="14"/>
      <c r="LIS33" s="14"/>
      <c r="LIT33" s="14"/>
      <c r="LIU33" s="14"/>
      <c r="LIV33" s="14"/>
      <c r="LIW33" s="14"/>
      <c r="LIX33" s="14"/>
      <c r="LIY33" s="14"/>
      <c r="LIZ33" s="14"/>
      <c r="LJA33" s="14"/>
      <c r="LJB33" s="14"/>
      <c r="LJC33" s="14"/>
      <c r="LJD33" s="14"/>
      <c r="LJE33" s="14"/>
      <c r="LJF33" s="14"/>
      <c r="LJG33" s="14"/>
      <c r="LJH33" s="14"/>
      <c r="LJI33" s="14"/>
      <c r="LJJ33" s="14"/>
      <c r="LJK33" s="14"/>
      <c r="LJL33" s="14"/>
      <c r="LJM33" s="14"/>
      <c r="LJN33" s="14"/>
      <c r="LJO33" s="14"/>
      <c r="LJP33" s="14"/>
      <c r="LJQ33" s="14"/>
      <c r="LJR33" s="14"/>
      <c r="LJS33" s="14"/>
      <c r="LJT33" s="14"/>
      <c r="LJU33" s="14"/>
      <c r="LJV33" s="14"/>
      <c r="LJW33" s="14"/>
      <c r="LJX33" s="14"/>
      <c r="LJY33" s="14"/>
      <c r="LJZ33" s="14"/>
      <c r="LKA33" s="14"/>
      <c r="LKB33" s="14"/>
      <c r="LKC33" s="14"/>
      <c r="LKD33" s="14"/>
      <c r="LKE33" s="14"/>
      <c r="LKF33" s="14"/>
      <c r="LKG33" s="14"/>
      <c r="LKH33" s="14"/>
      <c r="LKI33" s="14"/>
      <c r="LKJ33" s="14"/>
      <c r="LKK33" s="14"/>
      <c r="LKL33" s="14"/>
      <c r="LKM33" s="14"/>
      <c r="LKN33" s="14"/>
      <c r="LKO33" s="14"/>
      <c r="LKP33" s="14"/>
      <c r="LKQ33" s="14"/>
      <c r="LKR33" s="14"/>
      <c r="LKS33" s="14"/>
      <c r="LKT33" s="14"/>
      <c r="LKU33" s="14"/>
      <c r="LKV33" s="14"/>
      <c r="LKW33" s="14"/>
      <c r="LKX33" s="14"/>
      <c r="LKY33" s="14"/>
      <c r="LKZ33" s="14"/>
      <c r="LLA33" s="14"/>
      <c r="LLB33" s="14"/>
      <c r="LLC33" s="14"/>
      <c r="LLD33" s="14"/>
      <c r="LLE33" s="14"/>
      <c r="LLF33" s="14"/>
      <c r="LLG33" s="14"/>
      <c r="LLH33" s="14"/>
      <c r="LLI33" s="14"/>
      <c r="LLJ33" s="14"/>
      <c r="LLK33" s="14"/>
      <c r="LLL33" s="14"/>
      <c r="LLM33" s="14"/>
      <c r="LLN33" s="14"/>
      <c r="LLO33" s="14"/>
      <c r="LLP33" s="14"/>
      <c r="LLQ33" s="14"/>
      <c r="LLR33" s="14"/>
      <c r="LLS33" s="14"/>
      <c r="LLT33" s="14"/>
      <c r="LLU33" s="14"/>
      <c r="LLV33" s="14"/>
      <c r="LLW33" s="14"/>
      <c r="LLX33" s="14"/>
      <c r="LLY33" s="14"/>
      <c r="LLZ33" s="14"/>
      <c r="LMA33" s="14"/>
      <c r="LMB33" s="14"/>
      <c r="LMC33" s="14"/>
      <c r="LMD33" s="14"/>
      <c r="LME33" s="14"/>
      <c r="LMF33" s="14"/>
      <c r="LMG33" s="14"/>
      <c r="LMH33" s="14"/>
      <c r="LMI33" s="14"/>
      <c r="LMJ33" s="14"/>
      <c r="LMK33" s="14"/>
      <c r="LML33" s="14"/>
      <c r="LMM33" s="14"/>
      <c r="LMN33" s="14"/>
      <c r="LMO33" s="14"/>
      <c r="LMP33" s="14"/>
      <c r="LMQ33" s="14"/>
      <c r="LMR33" s="14"/>
      <c r="LMS33" s="14"/>
      <c r="LMT33" s="14"/>
      <c r="LMU33" s="14"/>
      <c r="LMV33" s="14"/>
      <c r="LMW33" s="14"/>
      <c r="LMX33" s="14"/>
      <c r="LMY33" s="14"/>
      <c r="LMZ33" s="14"/>
      <c r="LNA33" s="14"/>
      <c r="LNB33" s="14"/>
      <c r="LNC33" s="14"/>
      <c r="LND33" s="14"/>
      <c r="LNE33" s="14"/>
      <c r="LNF33" s="14"/>
      <c r="LNG33" s="14"/>
      <c r="LNH33" s="14"/>
      <c r="LNI33" s="14"/>
      <c r="LNJ33" s="14"/>
      <c r="LNK33" s="14"/>
      <c r="LNL33" s="14"/>
      <c r="LNM33" s="14"/>
      <c r="LNN33" s="14"/>
      <c r="LNO33" s="14"/>
      <c r="LNP33" s="14"/>
      <c r="LNQ33" s="14"/>
      <c r="LNR33" s="14"/>
      <c r="LNS33" s="14"/>
      <c r="LNT33" s="14"/>
      <c r="LNU33" s="14"/>
      <c r="LNV33" s="14"/>
      <c r="LNW33" s="14"/>
      <c r="LNX33" s="14"/>
      <c r="LNY33" s="14"/>
      <c r="LNZ33" s="14"/>
      <c r="LOA33" s="14"/>
      <c r="LOB33" s="14"/>
      <c r="LOC33" s="14"/>
      <c r="LOD33" s="14"/>
      <c r="LOE33" s="14"/>
      <c r="LOF33" s="14"/>
      <c r="LOG33" s="14"/>
      <c r="LOH33" s="14"/>
      <c r="LOI33" s="14"/>
      <c r="LOJ33" s="14"/>
      <c r="LOK33" s="14"/>
      <c r="LOL33" s="14"/>
      <c r="LOM33" s="14"/>
      <c r="LON33" s="14"/>
      <c r="LOO33" s="14"/>
      <c r="LOP33" s="14"/>
      <c r="LOQ33" s="14"/>
      <c r="LOR33" s="14"/>
      <c r="LOS33" s="14"/>
      <c r="LOT33" s="14"/>
      <c r="LOU33" s="14"/>
      <c r="LOV33" s="14"/>
      <c r="LOW33" s="14"/>
      <c r="LOX33" s="14"/>
      <c r="LOY33" s="14"/>
      <c r="LOZ33" s="14"/>
      <c r="LPA33" s="14"/>
      <c r="LPB33" s="14"/>
      <c r="LPC33" s="14"/>
      <c r="LPD33" s="14"/>
      <c r="LPE33" s="14"/>
      <c r="LPF33" s="14"/>
      <c r="LPG33" s="14"/>
      <c r="LPH33" s="14"/>
      <c r="LPI33" s="14"/>
      <c r="LPJ33" s="14"/>
      <c r="LPK33" s="14"/>
      <c r="LPL33" s="14"/>
      <c r="LPM33" s="14"/>
      <c r="LPN33" s="14"/>
      <c r="LPO33" s="14"/>
      <c r="LPP33" s="14"/>
      <c r="LPQ33" s="14"/>
      <c r="LPR33" s="14"/>
      <c r="LPS33" s="14"/>
      <c r="LPT33" s="14"/>
      <c r="LPU33" s="14"/>
      <c r="LPV33" s="14"/>
      <c r="LPW33" s="14"/>
      <c r="LPX33" s="14"/>
      <c r="LPY33" s="14"/>
      <c r="LPZ33" s="14"/>
      <c r="LQA33" s="14"/>
      <c r="LQB33" s="14"/>
      <c r="LQC33" s="14"/>
      <c r="LQD33" s="14"/>
      <c r="LQE33" s="14"/>
      <c r="LQF33" s="14"/>
      <c r="LQG33" s="14"/>
      <c r="LQH33" s="14"/>
      <c r="LQI33" s="14"/>
      <c r="LQJ33" s="14"/>
      <c r="LQK33" s="14"/>
      <c r="LQL33" s="14"/>
      <c r="LQM33" s="14"/>
      <c r="LQN33" s="14"/>
      <c r="LQO33" s="14"/>
      <c r="LQP33" s="14"/>
      <c r="LQQ33" s="14"/>
      <c r="LQR33" s="14"/>
      <c r="LQS33" s="14"/>
      <c r="LQT33" s="14"/>
      <c r="LQU33" s="14"/>
      <c r="LQV33" s="14"/>
      <c r="LQW33" s="14"/>
      <c r="LQX33" s="14"/>
      <c r="LQY33" s="14"/>
      <c r="LQZ33" s="14"/>
      <c r="LRA33" s="14"/>
      <c r="LRB33" s="14"/>
      <c r="LRC33" s="14"/>
      <c r="LRD33" s="14"/>
      <c r="LRE33" s="14"/>
      <c r="LRF33" s="14"/>
      <c r="LRG33" s="14"/>
      <c r="LRH33" s="14"/>
      <c r="LRI33" s="14"/>
      <c r="LRJ33" s="14"/>
      <c r="LRK33" s="14"/>
      <c r="LRL33" s="14"/>
      <c r="LRM33" s="14"/>
      <c r="LRN33" s="14"/>
      <c r="LRO33" s="14"/>
      <c r="LRP33" s="14"/>
      <c r="LRQ33" s="14"/>
      <c r="LRR33" s="14"/>
      <c r="LRS33" s="14"/>
      <c r="LRT33" s="14"/>
      <c r="LRU33" s="14"/>
      <c r="LRV33" s="14"/>
      <c r="LRW33" s="14"/>
      <c r="LRX33" s="14"/>
      <c r="LRY33" s="14"/>
      <c r="LRZ33" s="14"/>
      <c r="LSA33" s="14"/>
      <c r="LSB33" s="14"/>
      <c r="LSC33" s="14"/>
      <c r="LSD33" s="14"/>
      <c r="LSE33" s="14"/>
      <c r="LSF33" s="14"/>
      <c r="LSG33" s="14"/>
      <c r="LSH33" s="14"/>
      <c r="LSI33" s="14"/>
      <c r="LSJ33" s="14"/>
      <c r="LSK33" s="14"/>
      <c r="LSL33" s="14"/>
      <c r="LSM33" s="14"/>
      <c r="LSN33" s="14"/>
      <c r="LSO33" s="14"/>
      <c r="LSP33" s="14"/>
      <c r="LSQ33" s="14"/>
      <c r="LSR33" s="14"/>
      <c r="LSS33" s="14"/>
      <c r="LST33" s="14"/>
      <c r="LSU33" s="14"/>
      <c r="LSV33" s="14"/>
      <c r="LSW33" s="14"/>
      <c r="LSX33" s="14"/>
      <c r="LSY33" s="14"/>
      <c r="LSZ33" s="14"/>
      <c r="LTA33" s="14"/>
      <c r="LTB33" s="14"/>
      <c r="LTC33" s="14"/>
      <c r="LTD33" s="14"/>
      <c r="LTE33" s="14"/>
      <c r="LTF33" s="14"/>
      <c r="LTG33" s="14"/>
      <c r="LTH33" s="14"/>
      <c r="LTI33" s="14"/>
      <c r="LTJ33" s="14"/>
      <c r="LTK33" s="14"/>
      <c r="LTL33" s="14"/>
      <c r="LTM33" s="14"/>
      <c r="LTN33" s="14"/>
      <c r="LTO33" s="14"/>
      <c r="LTP33" s="14"/>
      <c r="LTQ33" s="14"/>
      <c r="LTR33" s="14"/>
      <c r="LTS33" s="14"/>
      <c r="LTT33" s="14"/>
      <c r="LTU33" s="14"/>
      <c r="LTV33" s="14"/>
      <c r="LTW33" s="14"/>
      <c r="LTX33" s="14"/>
      <c r="LTY33" s="14"/>
      <c r="LTZ33" s="14"/>
      <c r="LUA33" s="14"/>
      <c r="LUB33" s="14"/>
      <c r="LUC33" s="14"/>
      <c r="LUD33" s="14"/>
      <c r="LUE33" s="14"/>
      <c r="LUF33" s="14"/>
      <c r="LUG33" s="14"/>
      <c r="LUH33" s="14"/>
      <c r="LUI33" s="14"/>
      <c r="LUJ33" s="14"/>
      <c r="LUK33" s="14"/>
      <c r="LUL33" s="14"/>
      <c r="LUM33" s="14"/>
      <c r="LUN33" s="14"/>
      <c r="LUO33" s="14"/>
      <c r="LUP33" s="14"/>
      <c r="LUQ33" s="14"/>
      <c r="LUR33" s="14"/>
      <c r="LUS33" s="14"/>
      <c r="LUT33" s="14"/>
      <c r="LUU33" s="14"/>
      <c r="LUV33" s="14"/>
      <c r="LUW33" s="14"/>
      <c r="LUX33" s="14"/>
      <c r="LUY33" s="14"/>
      <c r="LUZ33" s="14"/>
      <c r="LVA33" s="14"/>
      <c r="LVB33" s="14"/>
      <c r="LVC33" s="14"/>
      <c r="LVD33" s="14"/>
      <c r="LVE33" s="14"/>
      <c r="LVF33" s="14"/>
      <c r="LVG33" s="14"/>
      <c r="LVH33" s="14"/>
      <c r="LVI33" s="14"/>
      <c r="LVJ33" s="14"/>
      <c r="LVK33" s="14"/>
      <c r="LVL33" s="14"/>
      <c r="LVM33" s="14"/>
      <c r="LVN33" s="14"/>
      <c r="LVO33" s="14"/>
      <c r="LVP33" s="14"/>
      <c r="LVQ33" s="14"/>
      <c r="LVR33" s="14"/>
      <c r="LVS33" s="14"/>
      <c r="LVT33" s="14"/>
      <c r="LVU33" s="14"/>
      <c r="LVV33" s="14"/>
      <c r="LVW33" s="14"/>
      <c r="LVX33" s="14"/>
      <c r="LVY33" s="14"/>
      <c r="LVZ33" s="14"/>
      <c r="LWA33" s="14"/>
      <c r="LWB33" s="14"/>
      <c r="LWC33" s="14"/>
      <c r="LWD33" s="14"/>
      <c r="LWE33" s="14"/>
      <c r="LWF33" s="14"/>
      <c r="LWG33" s="14"/>
      <c r="LWH33" s="14"/>
      <c r="LWI33" s="14"/>
      <c r="LWJ33" s="14"/>
      <c r="LWK33" s="14"/>
      <c r="LWL33" s="14"/>
      <c r="LWM33" s="14"/>
      <c r="LWN33" s="14"/>
      <c r="LWO33" s="14"/>
      <c r="LWP33" s="14"/>
      <c r="LWQ33" s="14"/>
      <c r="LWR33" s="14"/>
      <c r="LWS33" s="14"/>
      <c r="LWT33" s="14"/>
      <c r="LWU33" s="14"/>
      <c r="LWV33" s="14"/>
      <c r="LWW33" s="14"/>
      <c r="LWX33" s="14"/>
      <c r="LWY33" s="14"/>
      <c r="LWZ33" s="14"/>
      <c r="LXA33" s="14"/>
      <c r="LXB33" s="14"/>
      <c r="LXC33" s="14"/>
      <c r="LXD33" s="14"/>
      <c r="LXE33" s="14"/>
      <c r="LXF33" s="14"/>
      <c r="LXG33" s="14"/>
      <c r="LXH33" s="14"/>
      <c r="LXI33" s="14"/>
      <c r="LXJ33" s="14"/>
      <c r="LXK33" s="14"/>
      <c r="LXL33" s="14"/>
      <c r="LXM33" s="14"/>
      <c r="LXN33" s="14"/>
      <c r="LXO33" s="14"/>
      <c r="LXP33" s="14"/>
      <c r="LXQ33" s="14"/>
      <c r="LXR33" s="14"/>
      <c r="LXS33" s="14"/>
      <c r="LXT33" s="14"/>
      <c r="LXU33" s="14"/>
      <c r="LXV33" s="14"/>
      <c r="LXW33" s="14"/>
      <c r="LXX33" s="14"/>
      <c r="LXY33" s="14"/>
      <c r="LXZ33" s="14"/>
      <c r="LYA33" s="14"/>
      <c r="LYB33" s="14"/>
      <c r="LYC33" s="14"/>
      <c r="LYD33" s="14"/>
      <c r="LYE33" s="14"/>
      <c r="LYF33" s="14"/>
      <c r="LYG33" s="14"/>
      <c r="LYH33" s="14"/>
      <c r="LYI33" s="14"/>
      <c r="LYJ33" s="14"/>
      <c r="LYK33" s="14"/>
      <c r="LYL33" s="14"/>
      <c r="LYM33" s="14"/>
      <c r="LYN33" s="14"/>
      <c r="LYO33" s="14"/>
      <c r="LYP33" s="14"/>
      <c r="LYQ33" s="14"/>
      <c r="LYR33" s="14"/>
      <c r="LYS33" s="14"/>
      <c r="LYT33" s="14"/>
      <c r="LYU33" s="14"/>
      <c r="LYV33" s="14"/>
      <c r="LYW33" s="14"/>
      <c r="LYX33" s="14"/>
      <c r="LYY33" s="14"/>
      <c r="LYZ33" s="14"/>
      <c r="LZA33" s="14"/>
      <c r="LZB33" s="14"/>
      <c r="LZC33" s="14"/>
      <c r="LZD33" s="14"/>
      <c r="LZE33" s="14"/>
      <c r="LZF33" s="14"/>
      <c r="LZG33" s="14"/>
      <c r="LZH33" s="14"/>
      <c r="LZI33" s="14"/>
      <c r="LZJ33" s="14"/>
      <c r="LZK33" s="14"/>
      <c r="LZL33" s="14"/>
      <c r="LZM33" s="14"/>
      <c r="LZN33" s="14"/>
      <c r="LZO33" s="14"/>
      <c r="LZP33" s="14"/>
      <c r="LZQ33" s="14"/>
      <c r="LZR33" s="14"/>
      <c r="LZS33" s="14"/>
      <c r="LZT33" s="14"/>
      <c r="LZU33" s="14"/>
      <c r="LZV33" s="14"/>
      <c r="LZW33" s="14"/>
      <c r="LZX33" s="14"/>
      <c r="LZY33" s="14"/>
      <c r="LZZ33" s="14"/>
      <c r="MAA33" s="14"/>
      <c r="MAB33" s="14"/>
      <c r="MAC33" s="14"/>
      <c r="MAD33" s="14"/>
      <c r="MAE33" s="14"/>
      <c r="MAF33" s="14"/>
      <c r="MAG33" s="14"/>
      <c r="MAH33" s="14"/>
      <c r="MAI33" s="14"/>
      <c r="MAJ33" s="14"/>
      <c r="MAK33" s="14"/>
      <c r="MAL33" s="14"/>
      <c r="MAM33" s="14"/>
      <c r="MAN33" s="14"/>
      <c r="MAO33" s="14"/>
      <c r="MAP33" s="14"/>
      <c r="MAQ33" s="14"/>
      <c r="MAR33" s="14"/>
      <c r="MAS33" s="14"/>
      <c r="MAT33" s="14"/>
      <c r="MAU33" s="14"/>
      <c r="MAV33" s="14"/>
      <c r="MAW33" s="14"/>
      <c r="MAX33" s="14"/>
      <c r="MAY33" s="14"/>
      <c r="MAZ33" s="14"/>
      <c r="MBA33" s="14"/>
      <c r="MBB33" s="14"/>
      <c r="MBC33" s="14"/>
      <c r="MBD33" s="14"/>
      <c r="MBE33" s="14"/>
      <c r="MBF33" s="14"/>
      <c r="MBG33" s="14"/>
      <c r="MBH33" s="14"/>
      <c r="MBI33" s="14"/>
      <c r="MBJ33" s="14"/>
      <c r="MBK33" s="14"/>
      <c r="MBL33" s="14"/>
      <c r="MBM33" s="14"/>
      <c r="MBN33" s="14"/>
      <c r="MBO33" s="14"/>
      <c r="MBP33" s="14"/>
      <c r="MBQ33" s="14"/>
      <c r="MBR33" s="14"/>
      <c r="MBS33" s="14"/>
      <c r="MBT33" s="14"/>
      <c r="MBU33" s="14"/>
      <c r="MBV33" s="14"/>
      <c r="MBW33" s="14"/>
      <c r="MBX33" s="14"/>
      <c r="MBY33" s="14"/>
      <c r="MBZ33" s="14"/>
      <c r="MCA33" s="14"/>
      <c r="MCB33" s="14"/>
      <c r="MCC33" s="14"/>
      <c r="MCD33" s="14"/>
      <c r="MCE33" s="14"/>
      <c r="MCF33" s="14"/>
      <c r="MCG33" s="14"/>
      <c r="MCH33" s="14"/>
      <c r="MCI33" s="14"/>
      <c r="MCJ33" s="14"/>
      <c r="MCK33" s="14"/>
      <c r="MCL33" s="14"/>
      <c r="MCM33" s="14"/>
      <c r="MCN33" s="14"/>
      <c r="MCO33" s="14"/>
      <c r="MCP33" s="14"/>
      <c r="MCQ33" s="14"/>
      <c r="MCR33" s="14"/>
      <c r="MCS33" s="14"/>
      <c r="MCT33" s="14"/>
      <c r="MCU33" s="14"/>
      <c r="MCV33" s="14"/>
      <c r="MCW33" s="14"/>
      <c r="MCX33" s="14"/>
      <c r="MCY33" s="14"/>
      <c r="MCZ33" s="14"/>
      <c r="MDA33" s="14"/>
      <c r="MDB33" s="14"/>
      <c r="MDC33" s="14"/>
      <c r="MDD33" s="14"/>
      <c r="MDE33" s="14"/>
      <c r="MDF33" s="14"/>
      <c r="MDG33" s="14"/>
      <c r="MDH33" s="14"/>
      <c r="MDI33" s="14"/>
      <c r="MDJ33" s="14"/>
      <c r="MDK33" s="14"/>
      <c r="MDL33" s="14"/>
      <c r="MDM33" s="14"/>
      <c r="MDN33" s="14"/>
      <c r="MDO33" s="14"/>
      <c r="MDP33" s="14"/>
      <c r="MDQ33" s="14"/>
      <c r="MDR33" s="14"/>
      <c r="MDS33" s="14"/>
      <c r="MDT33" s="14"/>
      <c r="MDU33" s="14"/>
      <c r="MDV33" s="14"/>
      <c r="MDW33" s="14"/>
      <c r="MDX33" s="14"/>
      <c r="MDY33" s="14"/>
      <c r="MDZ33" s="14"/>
      <c r="MEA33" s="14"/>
      <c r="MEB33" s="14"/>
      <c r="MEC33" s="14"/>
      <c r="MED33" s="14"/>
      <c r="MEE33" s="14"/>
      <c r="MEF33" s="14"/>
      <c r="MEG33" s="14"/>
      <c r="MEH33" s="14"/>
      <c r="MEI33" s="14"/>
      <c r="MEJ33" s="14"/>
      <c r="MEK33" s="14"/>
      <c r="MEL33" s="14"/>
      <c r="MEM33" s="14"/>
      <c r="MEN33" s="14"/>
      <c r="MEO33" s="14"/>
      <c r="MEP33" s="14"/>
      <c r="MEQ33" s="14"/>
      <c r="MER33" s="14"/>
      <c r="MES33" s="14"/>
      <c r="MET33" s="14"/>
      <c r="MEU33" s="14"/>
      <c r="MEV33" s="14"/>
      <c r="MEW33" s="14"/>
      <c r="MEX33" s="14"/>
      <c r="MEY33" s="14"/>
      <c r="MEZ33" s="14"/>
      <c r="MFA33" s="14"/>
      <c r="MFB33" s="14"/>
      <c r="MFC33" s="14"/>
      <c r="MFD33" s="14"/>
      <c r="MFE33" s="14"/>
      <c r="MFF33" s="14"/>
      <c r="MFG33" s="14"/>
      <c r="MFH33" s="14"/>
      <c r="MFI33" s="14"/>
      <c r="MFJ33" s="14"/>
      <c r="MFK33" s="14"/>
      <c r="MFL33" s="14"/>
      <c r="MFM33" s="14"/>
      <c r="MFN33" s="14"/>
      <c r="MFO33" s="14"/>
      <c r="MFP33" s="14"/>
      <c r="MFQ33" s="14"/>
      <c r="MFR33" s="14"/>
      <c r="MFS33" s="14"/>
      <c r="MFT33" s="14"/>
      <c r="MFU33" s="14"/>
      <c r="MFV33" s="14"/>
      <c r="MFW33" s="14"/>
      <c r="MFX33" s="14"/>
      <c r="MFY33" s="14"/>
      <c r="MFZ33" s="14"/>
      <c r="MGA33" s="14"/>
      <c r="MGB33" s="14"/>
      <c r="MGC33" s="14"/>
      <c r="MGD33" s="14"/>
      <c r="MGE33" s="14"/>
      <c r="MGF33" s="14"/>
      <c r="MGG33" s="14"/>
      <c r="MGH33" s="14"/>
      <c r="MGI33" s="14"/>
      <c r="MGJ33" s="14"/>
      <c r="MGK33" s="14"/>
      <c r="MGL33" s="14"/>
      <c r="MGM33" s="14"/>
      <c r="MGN33" s="14"/>
      <c r="MGO33" s="14"/>
      <c r="MGP33" s="14"/>
      <c r="MGQ33" s="14"/>
      <c r="MGR33" s="14"/>
      <c r="MGS33" s="14"/>
      <c r="MGT33" s="14"/>
      <c r="MGU33" s="14"/>
      <c r="MGV33" s="14"/>
      <c r="MGW33" s="14"/>
      <c r="MGX33" s="14"/>
      <c r="MGY33" s="14"/>
      <c r="MGZ33" s="14"/>
      <c r="MHA33" s="14"/>
      <c r="MHB33" s="14"/>
      <c r="MHC33" s="14"/>
      <c r="MHD33" s="14"/>
      <c r="MHE33" s="14"/>
      <c r="MHF33" s="14"/>
      <c r="MHG33" s="14"/>
      <c r="MHH33" s="14"/>
      <c r="MHI33" s="14"/>
      <c r="MHJ33" s="14"/>
      <c r="MHK33" s="14"/>
      <c r="MHL33" s="14"/>
      <c r="MHM33" s="14"/>
      <c r="MHN33" s="14"/>
      <c r="MHO33" s="14"/>
      <c r="MHP33" s="14"/>
      <c r="MHQ33" s="14"/>
      <c r="MHR33" s="14"/>
      <c r="MHS33" s="14"/>
      <c r="MHT33" s="14"/>
      <c r="MHU33" s="14"/>
      <c r="MHV33" s="14"/>
      <c r="MHW33" s="14"/>
      <c r="MHX33" s="14"/>
      <c r="MHY33" s="14"/>
      <c r="MHZ33" s="14"/>
      <c r="MIA33" s="14"/>
      <c r="MIB33" s="14"/>
      <c r="MIC33" s="14"/>
      <c r="MID33" s="14"/>
      <c r="MIE33" s="14"/>
      <c r="MIF33" s="14"/>
      <c r="MIG33" s="14"/>
      <c r="MIH33" s="14"/>
      <c r="MII33" s="14"/>
      <c r="MIJ33" s="14"/>
      <c r="MIK33" s="14"/>
      <c r="MIL33" s="14"/>
      <c r="MIM33" s="14"/>
      <c r="MIN33" s="14"/>
      <c r="MIO33" s="14"/>
      <c r="MIP33" s="14"/>
      <c r="MIQ33" s="14"/>
      <c r="MIR33" s="14"/>
      <c r="MIS33" s="14"/>
      <c r="MIT33" s="14"/>
      <c r="MIU33" s="14"/>
      <c r="MIV33" s="14"/>
      <c r="MIW33" s="14"/>
      <c r="MIX33" s="14"/>
      <c r="MIY33" s="14"/>
      <c r="MIZ33" s="14"/>
      <c r="MJA33" s="14"/>
      <c r="MJB33" s="14"/>
      <c r="MJC33" s="14"/>
      <c r="MJD33" s="14"/>
      <c r="MJE33" s="14"/>
      <c r="MJF33" s="14"/>
      <c r="MJG33" s="14"/>
      <c r="MJH33" s="14"/>
      <c r="MJI33" s="14"/>
      <c r="MJJ33" s="14"/>
      <c r="MJK33" s="14"/>
      <c r="MJL33" s="14"/>
      <c r="MJM33" s="14"/>
      <c r="MJN33" s="14"/>
      <c r="MJO33" s="14"/>
      <c r="MJP33" s="14"/>
      <c r="MJQ33" s="14"/>
      <c r="MJR33" s="14"/>
      <c r="MJS33" s="14"/>
      <c r="MJT33" s="14"/>
      <c r="MJU33" s="14"/>
      <c r="MJV33" s="14"/>
      <c r="MJW33" s="14"/>
      <c r="MJX33" s="14"/>
      <c r="MJY33" s="14"/>
      <c r="MJZ33" s="14"/>
      <c r="MKA33" s="14"/>
      <c r="MKB33" s="14"/>
      <c r="MKC33" s="14"/>
      <c r="MKD33" s="14"/>
      <c r="MKE33" s="14"/>
      <c r="MKF33" s="14"/>
      <c r="MKG33" s="14"/>
      <c r="MKH33" s="14"/>
      <c r="MKI33" s="14"/>
      <c r="MKJ33" s="14"/>
      <c r="MKK33" s="14"/>
      <c r="MKL33" s="14"/>
      <c r="MKM33" s="14"/>
      <c r="MKN33" s="14"/>
      <c r="MKO33" s="14"/>
      <c r="MKP33" s="14"/>
      <c r="MKQ33" s="14"/>
      <c r="MKR33" s="14"/>
      <c r="MKS33" s="14"/>
      <c r="MKT33" s="14"/>
      <c r="MKU33" s="14"/>
      <c r="MKV33" s="14"/>
      <c r="MKW33" s="14"/>
      <c r="MKX33" s="14"/>
      <c r="MKY33" s="14"/>
      <c r="MKZ33" s="14"/>
      <c r="MLA33" s="14"/>
      <c r="MLB33" s="14"/>
      <c r="MLC33" s="14"/>
      <c r="MLD33" s="14"/>
      <c r="MLE33" s="14"/>
      <c r="MLF33" s="14"/>
      <c r="MLG33" s="14"/>
      <c r="MLH33" s="14"/>
      <c r="MLI33" s="14"/>
      <c r="MLJ33" s="14"/>
      <c r="MLK33" s="14"/>
      <c r="MLL33" s="14"/>
      <c r="MLM33" s="14"/>
      <c r="MLN33" s="14"/>
      <c r="MLO33" s="14"/>
      <c r="MLP33" s="14"/>
      <c r="MLQ33" s="14"/>
      <c r="MLR33" s="14"/>
      <c r="MLS33" s="14"/>
      <c r="MLT33" s="14"/>
      <c r="MLU33" s="14"/>
      <c r="MLV33" s="14"/>
      <c r="MLW33" s="14"/>
      <c r="MLX33" s="14"/>
      <c r="MLY33" s="14"/>
      <c r="MLZ33" s="14"/>
      <c r="MMA33" s="14"/>
      <c r="MMB33" s="14"/>
      <c r="MMC33" s="14"/>
      <c r="MMD33" s="14"/>
      <c r="MME33" s="14"/>
      <c r="MMF33" s="14"/>
      <c r="MMG33" s="14"/>
      <c r="MMH33" s="14"/>
      <c r="MMI33" s="14"/>
      <c r="MMJ33" s="14"/>
      <c r="MMK33" s="14"/>
      <c r="MML33" s="14"/>
      <c r="MMM33" s="14"/>
      <c r="MMN33" s="14"/>
      <c r="MMO33" s="14"/>
      <c r="MMP33" s="14"/>
      <c r="MMQ33" s="14"/>
      <c r="MMR33" s="14"/>
      <c r="MMS33" s="14"/>
      <c r="MMT33" s="14"/>
      <c r="MMU33" s="14"/>
      <c r="MMV33" s="14"/>
      <c r="MMW33" s="14"/>
      <c r="MMX33" s="14"/>
      <c r="MMY33" s="14"/>
      <c r="MMZ33" s="14"/>
      <c r="MNA33" s="14"/>
      <c r="MNB33" s="14"/>
      <c r="MNC33" s="14"/>
      <c r="MND33" s="14"/>
      <c r="MNE33" s="14"/>
      <c r="MNF33" s="14"/>
      <c r="MNG33" s="14"/>
      <c r="MNH33" s="14"/>
      <c r="MNI33" s="14"/>
      <c r="MNJ33" s="14"/>
      <c r="MNK33" s="14"/>
      <c r="MNL33" s="14"/>
      <c r="MNM33" s="14"/>
      <c r="MNN33" s="14"/>
      <c r="MNO33" s="14"/>
      <c r="MNP33" s="14"/>
      <c r="MNQ33" s="14"/>
      <c r="MNR33" s="14"/>
      <c r="MNS33" s="14"/>
      <c r="MNT33" s="14"/>
      <c r="MNU33" s="14"/>
      <c r="MNV33" s="14"/>
      <c r="MNW33" s="14"/>
      <c r="MNX33" s="14"/>
      <c r="MNY33" s="14"/>
      <c r="MNZ33" s="14"/>
      <c r="MOA33" s="14"/>
      <c r="MOB33" s="14"/>
      <c r="MOC33" s="14"/>
      <c r="MOD33" s="14"/>
      <c r="MOE33" s="14"/>
      <c r="MOF33" s="14"/>
      <c r="MOG33" s="14"/>
      <c r="MOH33" s="14"/>
      <c r="MOI33" s="14"/>
      <c r="MOJ33" s="14"/>
      <c r="MOK33" s="14"/>
      <c r="MOL33" s="14"/>
      <c r="MOM33" s="14"/>
      <c r="MON33" s="14"/>
      <c r="MOO33" s="14"/>
      <c r="MOP33" s="14"/>
      <c r="MOQ33" s="14"/>
      <c r="MOR33" s="14"/>
      <c r="MOS33" s="14"/>
      <c r="MOT33" s="14"/>
      <c r="MOU33" s="14"/>
      <c r="MOV33" s="14"/>
      <c r="MOW33" s="14"/>
      <c r="MOX33" s="14"/>
      <c r="MOY33" s="14"/>
      <c r="MOZ33" s="14"/>
      <c r="MPA33" s="14"/>
      <c r="MPB33" s="14"/>
      <c r="MPC33" s="14"/>
      <c r="MPD33" s="14"/>
      <c r="MPE33" s="14"/>
      <c r="MPF33" s="14"/>
      <c r="MPG33" s="14"/>
      <c r="MPH33" s="14"/>
      <c r="MPI33" s="14"/>
      <c r="MPJ33" s="14"/>
      <c r="MPK33" s="14"/>
      <c r="MPL33" s="14"/>
      <c r="MPM33" s="14"/>
      <c r="MPN33" s="14"/>
      <c r="MPO33" s="14"/>
      <c r="MPP33" s="14"/>
      <c r="MPQ33" s="14"/>
      <c r="MPR33" s="14"/>
      <c r="MPS33" s="14"/>
      <c r="MPT33" s="14"/>
      <c r="MPU33" s="14"/>
      <c r="MPV33" s="14"/>
      <c r="MPW33" s="14"/>
      <c r="MPX33" s="14"/>
      <c r="MPY33" s="14"/>
      <c r="MPZ33" s="14"/>
      <c r="MQA33" s="14"/>
      <c r="MQB33" s="14"/>
      <c r="MQC33" s="14"/>
      <c r="MQD33" s="14"/>
      <c r="MQE33" s="14"/>
      <c r="MQF33" s="14"/>
      <c r="MQG33" s="14"/>
      <c r="MQH33" s="14"/>
      <c r="MQI33" s="14"/>
      <c r="MQJ33" s="14"/>
      <c r="MQK33" s="14"/>
      <c r="MQL33" s="14"/>
      <c r="MQM33" s="14"/>
      <c r="MQN33" s="14"/>
      <c r="MQO33" s="14"/>
      <c r="MQP33" s="14"/>
      <c r="MQQ33" s="14"/>
      <c r="MQR33" s="14"/>
      <c r="MQS33" s="14"/>
      <c r="MQT33" s="14"/>
      <c r="MQU33" s="14"/>
      <c r="MQV33" s="14"/>
      <c r="MQW33" s="14"/>
      <c r="MQX33" s="14"/>
      <c r="MQY33" s="14"/>
      <c r="MQZ33" s="14"/>
      <c r="MRA33" s="14"/>
      <c r="MRB33" s="14"/>
      <c r="MRC33" s="14"/>
      <c r="MRD33" s="14"/>
      <c r="MRE33" s="14"/>
      <c r="MRF33" s="14"/>
      <c r="MRG33" s="14"/>
      <c r="MRH33" s="14"/>
      <c r="MRI33" s="14"/>
      <c r="MRJ33" s="14"/>
      <c r="MRK33" s="14"/>
      <c r="MRL33" s="14"/>
      <c r="MRM33" s="14"/>
      <c r="MRN33" s="14"/>
      <c r="MRO33" s="14"/>
      <c r="MRP33" s="14"/>
      <c r="MRQ33" s="14"/>
      <c r="MRR33" s="14"/>
      <c r="MRS33" s="14"/>
      <c r="MRT33" s="14"/>
      <c r="MRU33" s="14"/>
      <c r="MRV33" s="14"/>
      <c r="MRW33" s="14"/>
      <c r="MRX33" s="14"/>
      <c r="MRY33" s="14"/>
      <c r="MRZ33" s="14"/>
      <c r="MSA33" s="14"/>
      <c r="MSB33" s="14"/>
      <c r="MSC33" s="14"/>
      <c r="MSD33" s="14"/>
      <c r="MSE33" s="14"/>
      <c r="MSF33" s="14"/>
      <c r="MSG33" s="14"/>
      <c r="MSH33" s="14"/>
      <c r="MSI33" s="14"/>
      <c r="MSJ33" s="14"/>
      <c r="MSK33" s="14"/>
      <c r="MSL33" s="14"/>
      <c r="MSM33" s="14"/>
      <c r="MSN33" s="14"/>
      <c r="MSO33" s="14"/>
      <c r="MSP33" s="14"/>
      <c r="MSQ33" s="14"/>
      <c r="MSR33" s="14"/>
      <c r="MSS33" s="14"/>
      <c r="MST33" s="14"/>
      <c r="MSU33" s="14"/>
      <c r="MSV33" s="14"/>
      <c r="MSW33" s="14"/>
      <c r="MSX33" s="14"/>
      <c r="MSY33" s="14"/>
      <c r="MSZ33" s="14"/>
      <c r="MTA33" s="14"/>
      <c r="MTB33" s="14"/>
      <c r="MTC33" s="14"/>
      <c r="MTD33" s="14"/>
      <c r="MTE33" s="14"/>
      <c r="MTF33" s="14"/>
      <c r="MTG33" s="14"/>
      <c r="MTH33" s="14"/>
      <c r="MTI33" s="14"/>
      <c r="MTJ33" s="14"/>
      <c r="MTK33" s="14"/>
      <c r="MTL33" s="14"/>
      <c r="MTM33" s="14"/>
      <c r="MTN33" s="14"/>
      <c r="MTO33" s="14"/>
      <c r="MTP33" s="14"/>
      <c r="MTQ33" s="14"/>
      <c r="MTR33" s="14"/>
      <c r="MTS33" s="14"/>
      <c r="MTT33" s="14"/>
      <c r="MTU33" s="14"/>
      <c r="MTV33" s="14"/>
      <c r="MTW33" s="14"/>
      <c r="MTX33" s="14"/>
      <c r="MTY33" s="14"/>
      <c r="MTZ33" s="14"/>
      <c r="MUA33" s="14"/>
      <c r="MUB33" s="14"/>
      <c r="MUC33" s="14"/>
      <c r="MUD33" s="14"/>
      <c r="MUE33" s="14"/>
      <c r="MUF33" s="14"/>
      <c r="MUG33" s="14"/>
      <c r="MUH33" s="14"/>
      <c r="MUI33" s="14"/>
      <c r="MUJ33" s="14"/>
      <c r="MUK33" s="14"/>
      <c r="MUL33" s="14"/>
      <c r="MUM33" s="14"/>
      <c r="MUN33" s="14"/>
      <c r="MUO33" s="14"/>
      <c r="MUP33" s="14"/>
      <c r="MUQ33" s="14"/>
      <c r="MUR33" s="14"/>
      <c r="MUS33" s="14"/>
      <c r="MUT33" s="14"/>
      <c r="MUU33" s="14"/>
      <c r="MUV33" s="14"/>
      <c r="MUW33" s="14"/>
      <c r="MUX33" s="14"/>
      <c r="MUY33" s="14"/>
      <c r="MUZ33" s="14"/>
      <c r="MVA33" s="14"/>
      <c r="MVB33" s="14"/>
      <c r="MVC33" s="14"/>
      <c r="MVD33" s="14"/>
      <c r="MVE33" s="14"/>
      <c r="MVF33" s="14"/>
      <c r="MVG33" s="14"/>
      <c r="MVH33" s="14"/>
      <c r="MVI33" s="14"/>
      <c r="MVJ33" s="14"/>
      <c r="MVK33" s="14"/>
      <c r="MVL33" s="14"/>
      <c r="MVM33" s="14"/>
      <c r="MVN33" s="14"/>
      <c r="MVO33" s="14"/>
      <c r="MVP33" s="14"/>
      <c r="MVQ33" s="14"/>
      <c r="MVR33" s="14"/>
      <c r="MVS33" s="14"/>
      <c r="MVT33" s="14"/>
      <c r="MVU33" s="14"/>
      <c r="MVV33" s="14"/>
      <c r="MVW33" s="14"/>
      <c r="MVX33" s="14"/>
      <c r="MVY33" s="14"/>
      <c r="MVZ33" s="14"/>
      <c r="MWA33" s="14"/>
      <c r="MWB33" s="14"/>
      <c r="MWC33" s="14"/>
      <c r="MWD33" s="14"/>
      <c r="MWE33" s="14"/>
      <c r="MWF33" s="14"/>
      <c r="MWG33" s="14"/>
      <c r="MWH33" s="14"/>
      <c r="MWI33" s="14"/>
      <c r="MWJ33" s="14"/>
      <c r="MWK33" s="14"/>
      <c r="MWL33" s="14"/>
      <c r="MWM33" s="14"/>
      <c r="MWN33" s="14"/>
      <c r="MWO33" s="14"/>
      <c r="MWP33" s="14"/>
      <c r="MWQ33" s="14"/>
      <c r="MWR33" s="14"/>
      <c r="MWS33" s="14"/>
      <c r="MWT33" s="14"/>
      <c r="MWU33" s="14"/>
      <c r="MWV33" s="14"/>
      <c r="MWW33" s="14"/>
      <c r="MWX33" s="14"/>
      <c r="MWY33" s="14"/>
      <c r="MWZ33" s="14"/>
      <c r="MXA33" s="14"/>
      <c r="MXB33" s="14"/>
      <c r="MXC33" s="14"/>
      <c r="MXD33" s="14"/>
      <c r="MXE33" s="14"/>
      <c r="MXF33" s="14"/>
      <c r="MXG33" s="14"/>
      <c r="MXH33" s="14"/>
      <c r="MXI33" s="14"/>
      <c r="MXJ33" s="14"/>
      <c r="MXK33" s="14"/>
      <c r="MXL33" s="14"/>
      <c r="MXM33" s="14"/>
      <c r="MXN33" s="14"/>
      <c r="MXO33" s="14"/>
      <c r="MXP33" s="14"/>
      <c r="MXQ33" s="14"/>
      <c r="MXR33" s="14"/>
      <c r="MXS33" s="14"/>
      <c r="MXT33" s="14"/>
      <c r="MXU33" s="14"/>
      <c r="MXV33" s="14"/>
      <c r="MXW33" s="14"/>
      <c r="MXX33" s="14"/>
      <c r="MXY33" s="14"/>
      <c r="MXZ33" s="14"/>
      <c r="MYA33" s="14"/>
      <c r="MYB33" s="14"/>
      <c r="MYC33" s="14"/>
      <c r="MYD33" s="14"/>
      <c r="MYE33" s="14"/>
      <c r="MYF33" s="14"/>
      <c r="MYG33" s="14"/>
      <c r="MYH33" s="14"/>
      <c r="MYI33" s="14"/>
      <c r="MYJ33" s="14"/>
      <c r="MYK33" s="14"/>
      <c r="MYL33" s="14"/>
      <c r="MYM33" s="14"/>
      <c r="MYN33" s="14"/>
      <c r="MYO33" s="14"/>
      <c r="MYP33" s="14"/>
      <c r="MYQ33" s="14"/>
      <c r="MYR33" s="14"/>
      <c r="MYS33" s="14"/>
      <c r="MYT33" s="14"/>
      <c r="MYU33" s="14"/>
      <c r="MYV33" s="14"/>
      <c r="MYW33" s="14"/>
      <c r="MYX33" s="14"/>
      <c r="MYY33" s="14"/>
      <c r="MYZ33" s="14"/>
      <c r="MZA33" s="14"/>
      <c r="MZB33" s="14"/>
      <c r="MZC33" s="14"/>
      <c r="MZD33" s="14"/>
      <c r="MZE33" s="14"/>
      <c r="MZF33" s="14"/>
      <c r="MZG33" s="14"/>
      <c r="MZH33" s="14"/>
      <c r="MZI33" s="14"/>
      <c r="MZJ33" s="14"/>
      <c r="MZK33" s="14"/>
      <c r="MZL33" s="14"/>
      <c r="MZM33" s="14"/>
      <c r="MZN33" s="14"/>
      <c r="MZO33" s="14"/>
      <c r="MZP33" s="14"/>
      <c r="MZQ33" s="14"/>
      <c r="MZR33" s="14"/>
      <c r="MZS33" s="14"/>
      <c r="MZT33" s="14"/>
      <c r="MZU33" s="14"/>
      <c r="MZV33" s="14"/>
      <c r="MZW33" s="14"/>
      <c r="MZX33" s="14"/>
      <c r="MZY33" s="14"/>
      <c r="MZZ33" s="14"/>
      <c r="NAA33" s="14"/>
      <c r="NAB33" s="14"/>
      <c r="NAC33" s="14"/>
      <c r="NAD33" s="14"/>
      <c r="NAE33" s="14"/>
      <c r="NAF33" s="14"/>
      <c r="NAG33" s="14"/>
      <c r="NAH33" s="14"/>
      <c r="NAI33" s="14"/>
      <c r="NAJ33" s="14"/>
      <c r="NAK33" s="14"/>
      <c r="NAL33" s="14"/>
      <c r="NAM33" s="14"/>
      <c r="NAN33" s="14"/>
      <c r="NAO33" s="14"/>
      <c r="NAP33" s="14"/>
      <c r="NAQ33" s="14"/>
      <c r="NAR33" s="14"/>
      <c r="NAS33" s="14"/>
      <c r="NAT33" s="14"/>
      <c r="NAU33" s="14"/>
      <c r="NAV33" s="14"/>
      <c r="NAW33" s="14"/>
      <c r="NAX33" s="14"/>
      <c r="NAY33" s="14"/>
      <c r="NAZ33" s="14"/>
      <c r="NBA33" s="14"/>
      <c r="NBB33" s="14"/>
      <c r="NBC33" s="14"/>
      <c r="NBD33" s="14"/>
      <c r="NBE33" s="14"/>
      <c r="NBF33" s="14"/>
      <c r="NBG33" s="14"/>
      <c r="NBH33" s="14"/>
      <c r="NBI33" s="14"/>
      <c r="NBJ33" s="14"/>
      <c r="NBK33" s="14"/>
      <c r="NBL33" s="14"/>
      <c r="NBM33" s="14"/>
      <c r="NBN33" s="14"/>
      <c r="NBO33" s="14"/>
      <c r="NBP33" s="14"/>
      <c r="NBQ33" s="14"/>
      <c r="NBR33" s="14"/>
      <c r="NBS33" s="14"/>
      <c r="NBT33" s="14"/>
      <c r="NBU33" s="14"/>
      <c r="NBV33" s="14"/>
      <c r="NBW33" s="14"/>
      <c r="NBX33" s="14"/>
      <c r="NBY33" s="14"/>
      <c r="NBZ33" s="14"/>
      <c r="NCA33" s="14"/>
      <c r="NCB33" s="14"/>
      <c r="NCC33" s="14"/>
      <c r="NCD33" s="14"/>
      <c r="NCE33" s="14"/>
      <c r="NCF33" s="14"/>
      <c r="NCG33" s="14"/>
      <c r="NCH33" s="14"/>
      <c r="NCI33" s="14"/>
      <c r="NCJ33" s="14"/>
      <c r="NCK33" s="14"/>
      <c r="NCL33" s="14"/>
      <c r="NCM33" s="14"/>
      <c r="NCN33" s="14"/>
      <c r="NCO33" s="14"/>
      <c r="NCP33" s="14"/>
      <c r="NCQ33" s="14"/>
      <c r="NCR33" s="14"/>
      <c r="NCS33" s="14"/>
      <c r="NCT33" s="14"/>
      <c r="NCU33" s="14"/>
      <c r="NCV33" s="14"/>
      <c r="NCW33" s="14"/>
      <c r="NCX33" s="14"/>
      <c r="NCY33" s="14"/>
      <c r="NCZ33" s="14"/>
      <c r="NDA33" s="14"/>
      <c r="NDB33" s="14"/>
      <c r="NDC33" s="14"/>
      <c r="NDD33" s="14"/>
      <c r="NDE33" s="14"/>
      <c r="NDF33" s="14"/>
      <c r="NDG33" s="14"/>
      <c r="NDH33" s="14"/>
      <c r="NDI33" s="14"/>
      <c r="NDJ33" s="14"/>
      <c r="NDK33" s="14"/>
      <c r="NDL33" s="14"/>
      <c r="NDM33" s="14"/>
      <c r="NDN33" s="14"/>
      <c r="NDO33" s="14"/>
      <c r="NDP33" s="14"/>
      <c r="NDQ33" s="14"/>
      <c r="NDR33" s="14"/>
      <c r="NDS33" s="14"/>
      <c r="NDT33" s="14"/>
      <c r="NDU33" s="14"/>
      <c r="NDV33" s="14"/>
      <c r="NDW33" s="14"/>
      <c r="NDX33" s="14"/>
      <c r="NDY33" s="14"/>
      <c r="NDZ33" s="14"/>
      <c r="NEA33" s="14"/>
      <c r="NEB33" s="14"/>
      <c r="NEC33" s="14"/>
      <c r="NED33" s="14"/>
      <c r="NEE33" s="14"/>
      <c r="NEF33" s="14"/>
      <c r="NEG33" s="14"/>
      <c r="NEH33" s="14"/>
      <c r="NEI33" s="14"/>
      <c r="NEJ33" s="14"/>
      <c r="NEK33" s="14"/>
      <c r="NEL33" s="14"/>
      <c r="NEM33" s="14"/>
      <c r="NEN33" s="14"/>
      <c r="NEO33" s="14"/>
      <c r="NEP33" s="14"/>
      <c r="NEQ33" s="14"/>
      <c r="NER33" s="14"/>
      <c r="NES33" s="14"/>
      <c r="NET33" s="14"/>
      <c r="NEU33" s="14"/>
      <c r="NEV33" s="14"/>
      <c r="NEW33" s="14"/>
      <c r="NEX33" s="14"/>
      <c r="NEY33" s="14"/>
      <c r="NEZ33" s="14"/>
      <c r="NFA33" s="14"/>
      <c r="NFB33" s="14"/>
      <c r="NFC33" s="14"/>
      <c r="NFD33" s="14"/>
      <c r="NFE33" s="14"/>
      <c r="NFF33" s="14"/>
      <c r="NFG33" s="14"/>
      <c r="NFH33" s="14"/>
      <c r="NFI33" s="14"/>
      <c r="NFJ33" s="14"/>
      <c r="NFK33" s="14"/>
      <c r="NFL33" s="14"/>
      <c r="NFM33" s="14"/>
      <c r="NFN33" s="14"/>
      <c r="NFO33" s="14"/>
      <c r="NFP33" s="14"/>
      <c r="NFQ33" s="14"/>
      <c r="NFR33" s="14"/>
      <c r="NFS33" s="14"/>
      <c r="NFT33" s="14"/>
      <c r="NFU33" s="14"/>
      <c r="NFV33" s="14"/>
      <c r="NFW33" s="14"/>
      <c r="NFX33" s="14"/>
      <c r="NFY33" s="14"/>
      <c r="NFZ33" s="14"/>
      <c r="NGA33" s="14"/>
      <c r="NGB33" s="14"/>
      <c r="NGC33" s="14"/>
      <c r="NGD33" s="14"/>
      <c r="NGE33" s="14"/>
      <c r="NGF33" s="14"/>
      <c r="NGG33" s="14"/>
      <c r="NGH33" s="14"/>
      <c r="NGI33" s="14"/>
      <c r="NGJ33" s="14"/>
      <c r="NGK33" s="14"/>
      <c r="NGL33" s="14"/>
      <c r="NGM33" s="14"/>
      <c r="NGN33" s="14"/>
      <c r="NGO33" s="14"/>
      <c r="NGP33" s="14"/>
      <c r="NGQ33" s="14"/>
      <c r="NGR33" s="14"/>
      <c r="NGS33" s="14"/>
      <c r="NGT33" s="14"/>
      <c r="NGU33" s="14"/>
      <c r="NGV33" s="14"/>
      <c r="NGW33" s="14"/>
      <c r="NGX33" s="14"/>
      <c r="NGY33" s="14"/>
      <c r="NGZ33" s="14"/>
      <c r="NHA33" s="14"/>
      <c r="NHB33" s="14"/>
      <c r="NHC33" s="14"/>
      <c r="NHD33" s="14"/>
      <c r="NHE33" s="14"/>
      <c r="NHF33" s="14"/>
      <c r="NHG33" s="14"/>
      <c r="NHH33" s="14"/>
      <c r="NHI33" s="14"/>
      <c r="NHJ33" s="14"/>
      <c r="NHK33" s="14"/>
      <c r="NHL33" s="14"/>
      <c r="NHM33" s="14"/>
      <c r="NHN33" s="14"/>
      <c r="NHO33" s="14"/>
      <c r="NHP33" s="14"/>
      <c r="NHQ33" s="14"/>
      <c r="NHR33" s="14"/>
      <c r="NHS33" s="14"/>
      <c r="NHT33" s="14"/>
      <c r="NHU33" s="14"/>
      <c r="NHV33" s="14"/>
      <c r="NHW33" s="14"/>
      <c r="NHX33" s="14"/>
      <c r="NHY33" s="14"/>
      <c r="NHZ33" s="14"/>
      <c r="NIA33" s="14"/>
      <c r="NIB33" s="14"/>
      <c r="NIC33" s="14"/>
      <c r="NID33" s="14"/>
      <c r="NIE33" s="14"/>
      <c r="NIF33" s="14"/>
      <c r="NIG33" s="14"/>
      <c r="NIH33" s="14"/>
      <c r="NII33" s="14"/>
      <c r="NIJ33" s="14"/>
      <c r="NIK33" s="14"/>
      <c r="NIL33" s="14"/>
      <c r="NIM33" s="14"/>
      <c r="NIN33" s="14"/>
      <c r="NIO33" s="14"/>
      <c r="NIP33" s="14"/>
      <c r="NIQ33" s="14"/>
      <c r="NIR33" s="14"/>
      <c r="NIS33" s="14"/>
      <c r="NIT33" s="14"/>
      <c r="NIU33" s="14"/>
      <c r="NIV33" s="14"/>
      <c r="NIW33" s="14"/>
      <c r="NIX33" s="14"/>
      <c r="NIY33" s="14"/>
      <c r="NIZ33" s="14"/>
      <c r="NJA33" s="14"/>
      <c r="NJB33" s="14"/>
      <c r="NJC33" s="14"/>
      <c r="NJD33" s="14"/>
      <c r="NJE33" s="14"/>
      <c r="NJF33" s="14"/>
      <c r="NJG33" s="14"/>
      <c r="NJH33" s="14"/>
      <c r="NJI33" s="14"/>
      <c r="NJJ33" s="14"/>
      <c r="NJK33" s="14"/>
      <c r="NJL33" s="14"/>
      <c r="NJM33" s="14"/>
      <c r="NJN33" s="14"/>
      <c r="NJO33" s="14"/>
      <c r="NJP33" s="14"/>
      <c r="NJQ33" s="14"/>
      <c r="NJR33" s="14"/>
      <c r="NJS33" s="14"/>
      <c r="NJT33" s="14"/>
      <c r="NJU33" s="14"/>
      <c r="NJV33" s="14"/>
      <c r="NJW33" s="14"/>
      <c r="NJX33" s="14"/>
      <c r="NJY33" s="14"/>
      <c r="NJZ33" s="14"/>
      <c r="NKA33" s="14"/>
      <c r="NKB33" s="14"/>
      <c r="NKC33" s="14"/>
      <c r="NKD33" s="14"/>
      <c r="NKE33" s="14"/>
      <c r="NKF33" s="14"/>
      <c r="NKG33" s="14"/>
      <c r="NKH33" s="14"/>
      <c r="NKI33" s="14"/>
      <c r="NKJ33" s="14"/>
      <c r="NKK33" s="14"/>
      <c r="NKL33" s="14"/>
      <c r="NKM33" s="14"/>
      <c r="NKN33" s="14"/>
      <c r="NKO33" s="14"/>
      <c r="NKP33" s="14"/>
      <c r="NKQ33" s="14"/>
      <c r="NKR33" s="14"/>
      <c r="NKS33" s="14"/>
      <c r="NKT33" s="14"/>
      <c r="NKU33" s="14"/>
      <c r="NKV33" s="14"/>
      <c r="NKW33" s="14"/>
      <c r="NKX33" s="14"/>
      <c r="NKY33" s="14"/>
      <c r="NKZ33" s="14"/>
      <c r="NLA33" s="14"/>
      <c r="NLB33" s="14"/>
      <c r="NLC33" s="14"/>
      <c r="NLD33" s="14"/>
      <c r="NLE33" s="14"/>
      <c r="NLF33" s="14"/>
      <c r="NLG33" s="14"/>
      <c r="NLH33" s="14"/>
      <c r="NLI33" s="14"/>
      <c r="NLJ33" s="14"/>
      <c r="NLK33" s="14"/>
      <c r="NLL33" s="14"/>
      <c r="NLM33" s="14"/>
      <c r="NLN33" s="14"/>
      <c r="NLO33" s="14"/>
      <c r="NLP33" s="14"/>
      <c r="NLQ33" s="14"/>
      <c r="NLR33" s="14"/>
      <c r="NLS33" s="14"/>
      <c r="NLT33" s="14"/>
      <c r="NLU33" s="14"/>
      <c r="NLV33" s="14"/>
      <c r="NLW33" s="14"/>
      <c r="NLX33" s="14"/>
      <c r="NLY33" s="14"/>
      <c r="NLZ33" s="14"/>
      <c r="NMA33" s="14"/>
      <c r="NMB33" s="14"/>
      <c r="NMC33" s="14"/>
      <c r="NMD33" s="14"/>
      <c r="NME33" s="14"/>
      <c r="NMF33" s="14"/>
      <c r="NMG33" s="14"/>
      <c r="NMH33" s="14"/>
      <c r="NMI33" s="14"/>
      <c r="NMJ33" s="14"/>
      <c r="NMK33" s="14"/>
      <c r="NML33" s="14"/>
      <c r="NMM33" s="14"/>
      <c r="NMN33" s="14"/>
      <c r="NMO33" s="14"/>
      <c r="NMP33" s="14"/>
      <c r="NMQ33" s="14"/>
      <c r="NMR33" s="14"/>
      <c r="NMS33" s="14"/>
      <c r="NMT33" s="14"/>
      <c r="NMU33" s="14"/>
      <c r="NMV33" s="14"/>
      <c r="NMW33" s="14"/>
      <c r="NMX33" s="14"/>
      <c r="NMY33" s="14"/>
      <c r="NMZ33" s="14"/>
      <c r="NNA33" s="14"/>
      <c r="NNB33" s="14"/>
      <c r="NNC33" s="14"/>
      <c r="NND33" s="14"/>
      <c r="NNE33" s="14"/>
      <c r="NNF33" s="14"/>
      <c r="NNG33" s="14"/>
      <c r="NNH33" s="14"/>
      <c r="NNI33" s="14"/>
      <c r="NNJ33" s="14"/>
      <c r="NNK33" s="14"/>
      <c r="NNL33" s="14"/>
      <c r="NNM33" s="14"/>
      <c r="NNN33" s="14"/>
      <c r="NNO33" s="14"/>
      <c r="NNP33" s="14"/>
      <c r="NNQ33" s="14"/>
      <c r="NNR33" s="14"/>
      <c r="NNS33" s="14"/>
      <c r="NNT33" s="14"/>
      <c r="NNU33" s="14"/>
      <c r="NNV33" s="14"/>
      <c r="NNW33" s="14"/>
      <c r="NNX33" s="14"/>
      <c r="NNY33" s="14"/>
      <c r="NNZ33" s="14"/>
      <c r="NOA33" s="14"/>
      <c r="NOB33" s="14"/>
      <c r="NOC33" s="14"/>
      <c r="NOD33" s="14"/>
      <c r="NOE33" s="14"/>
      <c r="NOF33" s="14"/>
      <c r="NOG33" s="14"/>
      <c r="NOH33" s="14"/>
      <c r="NOI33" s="14"/>
      <c r="NOJ33" s="14"/>
      <c r="NOK33" s="14"/>
      <c r="NOL33" s="14"/>
      <c r="NOM33" s="14"/>
      <c r="NON33" s="14"/>
      <c r="NOO33" s="14"/>
      <c r="NOP33" s="14"/>
      <c r="NOQ33" s="14"/>
      <c r="NOR33" s="14"/>
      <c r="NOS33" s="14"/>
      <c r="NOT33" s="14"/>
      <c r="NOU33" s="14"/>
      <c r="NOV33" s="14"/>
      <c r="NOW33" s="14"/>
      <c r="NOX33" s="14"/>
      <c r="NOY33" s="14"/>
      <c r="NOZ33" s="14"/>
      <c r="NPA33" s="14"/>
      <c r="NPB33" s="14"/>
      <c r="NPC33" s="14"/>
      <c r="NPD33" s="14"/>
      <c r="NPE33" s="14"/>
      <c r="NPF33" s="14"/>
      <c r="NPG33" s="14"/>
      <c r="NPH33" s="14"/>
      <c r="NPI33" s="14"/>
      <c r="NPJ33" s="14"/>
      <c r="NPK33" s="14"/>
      <c r="NPL33" s="14"/>
      <c r="NPM33" s="14"/>
      <c r="NPN33" s="14"/>
      <c r="NPO33" s="14"/>
      <c r="NPP33" s="14"/>
      <c r="NPQ33" s="14"/>
      <c r="NPR33" s="14"/>
      <c r="NPS33" s="14"/>
      <c r="NPT33" s="14"/>
      <c r="NPU33" s="14"/>
      <c r="NPV33" s="14"/>
      <c r="NPW33" s="14"/>
      <c r="NPX33" s="14"/>
      <c r="NPY33" s="14"/>
      <c r="NPZ33" s="14"/>
      <c r="NQA33" s="14"/>
      <c r="NQB33" s="14"/>
      <c r="NQC33" s="14"/>
      <c r="NQD33" s="14"/>
      <c r="NQE33" s="14"/>
      <c r="NQF33" s="14"/>
      <c r="NQG33" s="14"/>
      <c r="NQH33" s="14"/>
      <c r="NQI33" s="14"/>
      <c r="NQJ33" s="14"/>
      <c r="NQK33" s="14"/>
      <c r="NQL33" s="14"/>
      <c r="NQM33" s="14"/>
      <c r="NQN33" s="14"/>
      <c r="NQO33" s="14"/>
      <c r="NQP33" s="14"/>
      <c r="NQQ33" s="14"/>
      <c r="NQR33" s="14"/>
      <c r="NQS33" s="14"/>
      <c r="NQT33" s="14"/>
      <c r="NQU33" s="14"/>
      <c r="NQV33" s="14"/>
      <c r="NQW33" s="14"/>
      <c r="NQX33" s="14"/>
      <c r="NQY33" s="14"/>
      <c r="NQZ33" s="14"/>
      <c r="NRA33" s="14"/>
      <c r="NRB33" s="14"/>
      <c r="NRC33" s="14"/>
      <c r="NRD33" s="14"/>
      <c r="NRE33" s="14"/>
      <c r="NRF33" s="14"/>
      <c r="NRG33" s="14"/>
      <c r="NRH33" s="14"/>
      <c r="NRI33" s="14"/>
      <c r="NRJ33" s="14"/>
      <c r="NRK33" s="14"/>
      <c r="NRL33" s="14"/>
      <c r="NRM33" s="14"/>
      <c r="NRN33" s="14"/>
      <c r="NRO33" s="14"/>
      <c r="NRP33" s="14"/>
      <c r="NRQ33" s="14"/>
      <c r="NRR33" s="14"/>
      <c r="NRS33" s="14"/>
      <c r="NRT33" s="14"/>
      <c r="NRU33" s="14"/>
      <c r="NRV33" s="14"/>
      <c r="NRW33" s="14"/>
      <c r="NRX33" s="14"/>
      <c r="NRY33" s="14"/>
      <c r="NRZ33" s="14"/>
      <c r="NSA33" s="14"/>
      <c r="NSB33" s="14"/>
      <c r="NSC33" s="14"/>
      <c r="NSD33" s="14"/>
      <c r="NSE33" s="14"/>
      <c r="NSF33" s="14"/>
      <c r="NSG33" s="14"/>
      <c r="NSH33" s="14"/>
      <c r="NSI33" s="14"/>
      <c r="NSJ33" s="14"/>
      <c r="NSK33" s="14"/>
      <c r="NSL33" s="14"/>
      <c r="NSM33" s="14"/>
      <c r="NSN33" s="14"/>
      <c r="NSO33" s="14"/>
      <c r="NSP33" s="14"/>
      <c r="NSQ33" s="14"/>
      <c r="NSR33" s="14"/>
      <c r="NSS33" s="14"/>
      <c r="NST33" s="14"/>
      <c r="NSU33" s="14"/>
      <c r="NSV33" s="14"/>
      <c r="NSW33" s="14"/>
      <c r="NSX33" s="14"/>
      <c r="NSY33" s="14"/>
      <c r="NSZ33" s="14"/>
      <c r="NTA33" s="14"/>
      <c r="NTB33" s="14"/>
      <c r="NTC33" s="14"/>
      <c r="NTD33" s="14"/>
      <c r="NTE33" s="14"/>
      <c r="NTF33" s="14"/>
      <c r="NTG33" s="14"/>
      <c r="NTH33" s="14"/>
      <c r="NTI33" s="14"/>
      <c r="NTJ33" s="14"/>
      <c r="NTK33" s="14"/>
      <c r="NTL33" s="14"/>
      <c r="NTM33" s="14"/>
      <c r="NTN33" s="14"/>
      <c r="NTO33" s="14"/>
      <c r="NTP33" s="14"/>
      <c r="NTQ33" s="14"/>
      <c r="NTR33" s="14"/>
      <c r="NTS33" s="14"/>
      <c r="NTT33" s="14"/>
      <c r="NTU33" s="14"/>
      <c r="NTV33" s="14"/>
      <c r="NTW33" s="14"/>
      <c r="NTX33" s="14"/>
      <c r="NTY33" s="14"/>
      <c r="NTZ33" s="14"/>
      <c r="NUA33" s="14"/>
      <c r="NUB33" s="14"/>
      <c r="NUC33" s="14"/>
      <c r="NUD33" s="14"/>
      <c r="NUE33" s="14"/>
      <c r="NUF33" s="14"/>
      <c r="NUG33" s="14"/>
      <c r="NUH33" s="14"/>
      <c r="NUI33" s="14"/>
      <c r="NUJ33" s="14"/>
      <c r="NUK33" s="14"/>
      <c r="NUL33" s="14"/>
      <c r="NUM33" s="14"/>
      <c r="NUN33" s="14"/>
      <c r="NUO33" s="14"/>
      <c r="NUP33" s="14"/>
      <c r="NUQ33" s="14"/>
      <c r="NUR33" s="14"/>
      <c r="NUS33" s="14"/>
      <c r="NUT33" s="14"/>
      <c r="NUU33" s="14"/>
      <c r="NUV33" s="14"/>
      <c r="NUW33" s="14"/>
      <c r="NUX33" s="14"/>
      <c r="NUY33" s="14"/>
      <c r="NUZ33" s="14"/>
      <c r="NVA33" s="14"/>
      <c r="NVB33" s="14"/>
      <c r="NVC33" s="14"/>
      <c r="NVD33" s="14"/>
      <c r="NVE33" s="14"/>
      <c r="NVF33" s="14"/>
      <c r="NVG33" s="14"/>
      <c r="NVH33" s="14"/>
      <c r="NVI33" s="14"/>
      <c r="NVJ33" s="14"/>
      <c r="NVK33" s="14"/>
      <c r="NVL33" s="14"/>
      <c r="NVM33" s="14"/>
      <c r="NVN33" s="14"/>
      <c r="NVO33" s="14"/>
      <c r="NVP33" s="14"/>
      <c r="NVQ33" s="14"/>
      <c r="NVR33" s="14"/>
      <c r="NVS33" s="14"/>
      <c r="NVT33" s="14"/>
      <c r="NVU33" s="14"/>
      <c r="NVV33" s="14"/>
      <c r="NVW33" s="14"/>
      <c r="NVX33" s="14"/>
      <c r="NVY33" s="14"/>
      <c r="NVZ33" s="14"/>
      <c r="NWA33" s="14"/>
      <c r="NWB33" s="14"/>
      <c r="NWC33" s="14"/>
      <c r="NWD33" s="14"/>
      <c r="NWE33" s="14"/>
      <c r="NWF33" s="14"/>
      <c r="NWG33" s="14"/>
      <c r="NWH33" s="14"/>
      <c r="NWI33" s="14"/>
      <c r="NWJ33" s="14"/>
      <c r="NWK33" s="14"/>
      <c r="NWL33" s="14"/>
      <c r="NWM33" s="14"/>
      <c r="NWN33" s="14"/>
      <c r="NWO33" s="14"/>
      <c r="NWP33" s="14"/>
      <c r="NWQ33" s="14"/>
      <c r="NWR33" s="14"/>
      <c r="NWS33" s="14"/>
      <c r="NWT33" s="14"/>
      <c r="NWU33" s="14"/>
      <c r="NWV33" s="14"/>
      <c r="NWW33" s="14"/>
      <c r="NWX33" s="14"/>
      <c r="NWY33" s="14"/>
      <c r="NWZ33" s="14"/>
      <c r="NXA33" s="14"/>
      <c r="NXB33" s="14"/>
      <c r="NXC33" s="14"/>
      <c r="NXD33" s="14"/>
      <c r="NXE33" s="14"/>
      <c r="NXF33" s="14"/>
      <c r="NXG33" s="14"/>
      <c r="NXH33" s="14"/>
      <c r="NXI33" s="14"/>
      <c r="NXJ33" s="14"/>
      <c r="NXK33" s="14"/>
      <c r="NXL33" s="14"/>
      <c r="NXM33" s="14"/>
      <c r="NXN33" s="14"/>
      <c r="NXO33" s="14"/>
      <c r="NXP33" s="14"/>
      <c r="NXQ33" s="14"/>
      <c r="NXR33" s="14"/>
      <c r="NXS33" s="14"/>
      <c r="NXT33" s="14"/>
      <c r="NXU33" s="14"/>
      <c r="NXV33" s="14"/>
      <c r="NXW33" s="14"/>
      <c r="NXX33" s="14"/>
      <c r="NXY33" s="14"/>
      <c r="NXZ33" s="14"/>
      <c r="NYA33" s="14"/>
      <c r="NYB33" s="14"/>
      <c r="NYC33" s="14"/>
      <c r="NYD33" s="14"/>
      <c r="NYE33" s="14"/>
      <c r="NYF33" s="14"/>
      <c r="NYG33" s="14"/>
      <c r="NYH33" s="14"/>
      <c r="NYI33" s="14"/>
      <c r="NYJ33" s="14"/>
      <c r="NYK33" s="14"/>
      <c r="NYL33" s="14"/>
      <c r="NYM33" s="14"/>
      <c r="NYN33" s="14"/>
      <c r="NYO33" s="14"/>
      <c r="NYP33" s="14"/>
      <c r="NYQ33" s="14"/>
      <c r="NYR33" s="14"/>
      <c r="NYS33" s="14"/>
      <c r="NYT33" s="14"/>
      <c r="NYU33" s="14"/>
      <c r="NYV33" s="14"/>
      <c r="NYW33" s="14"/>
      <c r="NYX33" s="14"/>
      <c r="NYY33" s="14"/>
      <c r="NYZ33" s="14"/>
      <c r="NZA33" s="14"/>
      <c r="NZB33" s="14"/>
      <c r="NZC33" s="14"/>
      <c r="NZD33" s="14"/>
      <c r="NZE33" s="14"/>
      <c r="NZF33" s="14"/>
      <c r="NZG33" s="14"/>
      <c r="NZH33" s="14"/>
      <c r="NZI33" s="14"/>
      <c r="NZJ33" s="14"/>
      <c r="NZK33" s="14"/>
      <c r="NZL33" s="14"/>
      <c r="NZM33" s="14"/>
      <c r="NZN33" s="14"/>
      <c r="NZO33" s="14"/>
      <c r="NZP33" s="14"/>
      <c r="NZQ33" s="14"/>
      <c r="NZR33" s="14"/>
      <c r="NZS33" s="14"/>
      <c r="NZT33" s="14"/>
      <c r="NZU33" s="14"/>
      <c r="NZV33" s="14"/>
      <c r="NZW33" s="14"/>
      <c r="NZX33" s="14"/>
      <c r="NZY33" s="14"/>
      <c r="NZZ33" s="14"/>
      <c r="OAA33" s="14"/>
      <c r="OAB33" s="14"/>
      <c r="OAC33" s="14"/>
      <c r="OAD33" s="14"/>
      <c r="OAE33" s="14"/>
      <c r="OAF33" s="14"/>
      <c r="OAG33" s="14"/>
      <c r="OAH33" s="14"/>
      <c r="OAI33" s="14"/>
      <c r="OAJ33" s="14"/>
      <c r="OAK33" s="14"/>
      <c r="OAL33" s="14"/>
      <c r="OAM33" s="14"/>
      <c r="OAN33" s="14"/>
      <c r="OAO33" s="14"/>
      <c r="OAP33" s="14"/>
      <c r="OAQ33" s="14"/>
      <c r="OAR33" s="14"/>
      <c r="OAS33" s="14"/>
      <c r="OAT33" s="14"/>
      <c r="OAU33" s="14"/>
      <c r="OAV33" s="14"/>
      <c r="OAW33" s="14"/>
      <c r="OAX33" s="14"/>
      <c r="OAY33" s="14"/>
      <c r="OAZ33" s="14"/>
      <c r="OBA33" s="14"/>
      <c r="OBB33" s="14"/>
      <c r="OBC33" s="14"/>
      <c r="OBD33" s="14"/>
      <c r="OBE33" s="14"/>
      <c r="OBF33" s="14"/>
      <c r="OBG33" s="14"/>
      <c r="OBH33" s="14"/>
      <c r="OBI33" s="14"/>
      <c r="OBJ33" s="14"/>
      <c r="OBK33" s="14"/>
      <c r="OBL33" s="14"/>
      <c r="OBM33" s="14"/>
      <c r="OBN33" s="14"/>
      <c r="OBO33" s="14"/>
      <c r="OBP33" s="14"/>
      <c r="OBQ33" s="14"/>
      <c r="OBR33" s="14"/>
      <c r="OBS33" s="14"/>
      <c r="OBT33" s="14"/>
      <c r="OBU33" s="14"/>
      <c r="OBV33" s="14"/>
      <c r="OBW33" s="14"/>
      <c r="OBX33" s="14"/>
      <c r="OBY33" s="14"/>
      <c r="OBZ33" s="14"/>
      <c r="OCA33" s="14"/>
      <c r="OCB33" s="14"/>
      <c r="OCC33" s="14"/>
      <c r="OCD33" s="14"/>
      <c r="OCE33" s="14"/>
      <c r="OCF33" s="14"/>
      <c r="OCG33" s="14"/>
      <c r="OCH33" s="14"/>
      <c r="OCI33" s="14"/>
      <c r="OCJ33" s="14"/>
      <c r="OCK33" s="14"/>
      <c r="OCL33" s="14"/>
      <c r="OCM33" s="14"/>
      <c r="OCN33" s="14"/>
      <c r="OCO33" s="14"/>
      <c r="OCP33" s="14"/>
      <c r="OCQ33" s="14"/>
      <c r="OCR33" s="14"/>
      <c r="OCS33" s="14"/>
      <c r="OCT33" s="14"/>
      <c r="OCU33" s="14"/>
      <c r="OCV33" s="14"/>
      <c r="OCW33" s="14"/>
      <c r="OCX33" s="14"/>
      <c r="OCY33" s="14"/>
      <c r="OCZ33" s="14"/>
      <c r="ODA33" s="14"/>
      <c r="ODB33" s="14"/>
      <c r="ODC33" s="14"/>
      <c r="ODD33" s="14"/>
      <c r="ODE33" s="14"/>
      <c r="ODF33" s="14"/>
      <c r="ODG33" s="14"/>
      <c r="ODH33" s="14"/>
      <c r="ODI33" s="14"/>
      <c r="ODJ33" s="14"/>
      <c r="ODK33" s="14"/>
      <c r="ODL33" s="14"/>
      <c r="ODM33" s="14"/>
      <c r="ODN33" s="14"/>
      <c r="ODO33" s="14"/>
      <c r="ODP33" s="14"/>
      <c r="ODQ33" s="14"/>
      <c r="ODR33" s="14"/>
      <c r="ODS33" s="14"/>
      <c r="ODT33" s="14"/>
      <c r="ODU33" s="14"/>
      <c r="ODV33" s="14"/>
      <c r="ODW33" s="14"/>
      <c r="ODX33" s="14"/>
      <c r="ODY33" s="14"/>
      <c r="ODZ33" s="14"/>
      <c r="OEA33" s="14"/>
      <c r="OEB33" s="14"/>
      <c r="OEC33" s="14"/>
      <c r="OED33" s="14"/>
      <c r="OEE33" s="14"/>
      <c r="OEF33" s="14"/>
      <c r="OEG33" s="14"/>
      <c r="OEH33" s="14"/>
      <c r="OEI33" s="14"/>
      <c r="OEJ33" s="14"/>
      <c r="OEK33" s="14"/>
      <c r="OEL33" s="14"/>
      <c r="OEM33" s="14"/>
      <c r="OEN33" s="14"/>
      <c r="OEO33" s="14"/>
      <c r="OEP33" s="14"/>
      <c r="OEQ33" s="14"/>
      <c r="OER33" s="14"/>
      <c r="OES33" s="14"/>
      <c r="OET33" s="14"/>
      <c r="OEU33" s="14"/>
      <c r="OEV33" s="14"/>
      <c r="OEW33" s="14"/>
      <c r="OEX33" s="14"/>
      <c r="OEY33" s="14"/>
      <c r="OEZ33" s="14"/>
      <c r="OFA33" s="14"/>
      <c r="OFB33" s="14"/>
      <c r="OFC33" s="14"/>
      <c r="OFD33" s="14"/>
      <c r="OFE33" s="14"/>
      <c r="OFF33" s="14"/>
      <c r="OFG33" s="14"/>
      <c r="OFH33" s="14"/>
      <c r="OFI33" s="14"/>
      <c r="OFJ33" s="14"/>
      <c r="OFK33" s="14"/>
      <c r="OFL33" s="14"/>
      <c r="OFM33" s="14"/>
      <c r="OFN33" s="14"/>
      <c r="OFO33" s="14"/>
      <c r="OFP33" s="14"/>
      <c r="OFQ33" s="14"/>
      <c r="OFR33" s="14"/>
      <c r="OFS33" s="14"/>
      <c r="OFT33" s="14"/>
      <c r="OFU33" s="14"/>
      <c r="OFV33" s="14"/>
      <c r="OFW33" s="14"/>
      <c r="OFX33" s="14"/>
      <c r="OFY33" s="14"/>
      <c r="OFZ33" s="14"/>
      <c r="OGA33" s="14"/>
      <c r="OGB33" s="14"/>
      <c r="OGC33" s="14"/>
      <c r="OGD33" s="14"/>
      <c r="OGE33" s="14"/>
      <c r="OGF33" s="14"/>
      <c r="OGG33" s="14"/>
      <c r="OGH33" s="14"/>
      <c r="OGI33" s="14"/>
      <c r="OGJ33" s="14"/>
      <c r="OGK33" s="14"/>
      <c r="OGL33" s="14"/>
      <c r="OGM33" s="14"/>
      <c r="OGN33" s="14"/>
      <c r="OGO33" s="14"/>
      <c r="OGP33" s="14"/>
      <c r="OGQ33" s="14"/>
      <c r="OGR33" s="14"/>
      <c r="OGS33" s="14"/>
      <c r="OGT33" s="14"/>
      <c r="OGU33" s="14"/>
      <c r="OGV33" s="14"/>
      <c r="OGW33" s="14"/>
      <c r="OGX33" s="14"/>
      <c r="OGY33" s="14"/>
      <c r="OGZ33" s="14"/>
      <c r="OHA33" s="14"/>
      <c r="OHB33" s="14"/>
      <c r="OHC33" s="14"/>
      <c r="OHD33" s="14"/>
      <c r="OHE33" s="14"/>
      <c r="OHF33" s="14"/>
      <c r="OHG33" s="14"/>
      <c r="OHH33" s="14"/>
      <c r="OHI33" s="14"/>
      <c r="OHJ33" s="14"/>
      <c r="OHK33" s="14"/>
      <c r="OHL33" s="14"/>
      <c r="OHM33" s="14"/>
      <c r="OHN33" s="14"/>
      <c r="OHO33" s="14"/>
      <c r="OHP33" s="14"/>
      <c r="OHQ33" s="14"/>
      <c r="OHR33" s="14"/>
      <c r="OHS33" s="14"/>
      <c r="OHT33" s="14"/>
      <c r="OHU33" s="14"/>
      <c r="OHV33" s="14"/>
      <c r="OHW33" s="14"/>
      <c r="OHX33" s="14"/>
      <c r="OHY33" s="14"/>
      <c r="OHZ33" s="14"/>
      <c r="OIA33" s="14"/>
      <c r="OIB33" s="14"/>
      <c r="OIC33" s="14"/>
      <c r="OID33" s="14"/>
      <c r="OIE33" s="14"/>
      <c r="OIF33" s="14"/>
      <c r="OIG33" s="14"/>
      <c r="OIH33" s="14"/>
      <c r="OII33" s="14"/>
      <c r="OIJ33" s="14"/>
      <c r="OIK33" s="14"/>
      <c r="OIL33" s="14"/>
      <c r="OIM33" s="14"/>
      <c r="OIN33" s="14"/>
      <c r="OIO33" s="14"/>
      <c r="OIP33" s="14"/>
      <c r="OIQ33" s="14"/>
      <c r="OIR33" s="14"/>
      <c r="OIS33" s="14"/>
      <c r="OIT33" s="14"/>
      <c r="OIU33" s="14"/>
      <c r="OIV33" s="14"/>
      <c r="OIW33" s="14"/>
      <c r="OIX33" s="14"/>
      <c r="OIY33" s="14"/>
      <c r="OIZ33" s="14"/>
      <c r="OJA33" s="14"/>
      <c r="OJB33" s="14"/>
      <c r="OJC33" s="14"/>
      <c r="OJD33" s="14"/>
      <c r="OJE33" s="14"/>
      <c r="OJF33" s="14"/>
      <c r="OJG33" s="14"/>
      <c r="OJH33" s="14"/>
      <c r="OJI33" s="14"/>
      <c r="OJJ33" s="14"/>
      <c r="OJK33" s="14"/>
      <c r="OJL33" s="14"/>
      <c r="OJM33" s="14"/>
      <c r="OJN33" s="14"/>
      <c r="OJO33" s="14"/>
      <c r="OJP33" s="14"/>
      <c r="OJQ33" s="14"/>
      <c r="OJR33" s="14"/>
      <c r="OJS33" s="14"/>
      <c r="OJT33" s="14"/>
      <c r="OJU33" s="14"/>
      <c r="OJV33" s="14"/>
      <c r="OJW33" s="14"/>
      <c r="OJX33" s="14"/>
      <c r="OJY33" s="14"/>
      <c r="OJZ33" s="14"/>
      <c r="OKA33" s="14"/>
      <c r="OKB33" s="14"/>
      <c r="OKC33" s="14"/>
      <c r="OKD33" s="14"/>
      <c r="OKE33" s="14"/>
      <c r="OKF33" s="14"/>
      <c r="OKG33" s="14"/>
      <c r="OKH33" s="14"/>
      <c r="OKI33" s="14"/>
      <c r="OKJ33" s="14"/>
      <c r="OKK33" s="14"/>
      <c r="OKL33" s="14"/>
      <c r="OKM33" s="14"/>
      <c r="OKN33" s="14"/>
      <c r="OKO33" s="14"/>
      <c r="OKP33" s="14"/>
      <c r="OKQ33" s="14"/>
      <c r="OKR33" s="14"/>
      <c r="OKS33" s="14"/>
      <c r="OKT33" s="14"/>
      <c r="OKU33" s="14"/>
      <c r="OKV33" s="14"/>
      <c r="OKW33" s="14"/>
      <c r="OKX33" s="14"/>
      <c r="OKY33" s="14"/>
      <c r="OKZ33" s="14"/>
      <c r="OLA33" s="14"/>
      <c r="OLB33" s="14"/>
      <c r="OLC33" s="14"/>
      <c r="OLD33" s="14"/>
      <c r="OLE33" s="14"/>
      <c r="OLF33" s="14"/>
      <c r="OLG33" s="14"/>
      <c r="OLH33" s="14"/>
      <c r="OLI33" s="14"/>
      <c r="OLJ33" s="14"/>
      <c r="OLK33" s="14"/>
      <c r="OLL33" s="14"/>
      <c r="OLM33" s="14"/>
      <c r="OLN33" s="14"/>
      <c r="OLO33" s="14"/>
      <c r="OLP33" s="14"/>
      <c r="OLQ33" s="14"/>
      <c r="OLR33" s="14"/>
      <c r="OLS33" s="14"/>
      <c r="OLT33" s="14"/>
      <c r="OLU33" s="14"/>
      <c r="OLV33" s="14"/>
      <c r="OLW33" s="14"/>
      <c r="OLX33" s="14"/>
      <c r="OLY33" s="14"/>
      <c r="OLZ33" s="14"/>
      <c r="OMA33" s="14"/>
      <c r="OMB33" s="14"/>
      <c r="OMC33" s="14"/>
      <c r="OMD33" s="14"/>
      <c r="OME33" s="14"/>
      <c r="OMF33" s="14"/>
      <c r="OMG33" s="14"/>
      <c r="OMH33" s="14"/>
      <c r="OMI33" s="14"/>
      <c r="OMJ33" s="14"/>
      <c r="OMK33" s="14"/>
      <c r="OML33" s="14"/>
      <c r="OMM33" s="14"/>
      <c r="OMN33" s="14"/>
      <c r="OMO33" s="14"/>
      <c r="OMP33" s="14"/>
      <c r="OMQ33" s="14"/>
      <c r="OMR33" s="14"/>
      <c r="OMS33" s="14"/>
      <c r="OMT33" s="14"/>
      <c r="OMU33" s="14"/>
      <c r="OMV33" s="14"/>
      <c r="OMW33" s="14"/>
      <c r="OMX33" s="14"/>
      <c r="OMY33" s="14"/>
      <c r="OMZ33" s="14"/>
      <c r="ONA33" s="14"/>
      <c r="ONB33" s="14"/>
      <c r="ONC33" s="14"/>
      <c r="OND33" s="14"/>
      <c r="ONE33" s="14"/>
      <c r="ONF33" s="14"/>
      <c r="ONG33" s="14"/>
      <c r="ONH33" s="14"/>
      <c r="ONI33" s="14"/>
      <c r="ONJ33" s="14"/>
      <c r="ONK33" s="14"/>
      <c r="ONL33" s="14"/>
      <c r="ONM33" s="14"/>
      <c r="ONN33" s="14"/>
      <c r="ONO33" s="14"/>
      <c r="ONP33" s="14"/>
      <c r="ONQ33" s="14"/>
      <c r="ONR33" s="14"/>
      <c r="ONS33" s="14"/>
      <c r="ONT33" s="14"/>
      <c r="ONU33" s="14"/>
      <c r="ONV33" s="14"/>
      <c r="ONW33" s="14"/>
      <c r="ONX33" s="14"/>
      <c r="ONY33" s="14"/>
      <c r="ONZ33" s="14"/>
      <c r="OOA33" s="14"/>
      <c r="OOB33" s="14"/>
      <c r="OOC33" s="14"/>
      <c r="OOD33" s="14"/>
      <c r="OOE33" s="14"/>
      <c r="OOF33" s="14"/>
      <c r="OOG33" s="14"/>
      <c r="OOH33" s="14"/>
      <c r="OOI33" s="14"/>
      <c r="OOJ33" s="14"/>
      <c r="OOK33" s="14"/>
      <c r="OOL33" s="14"/>
      <c r="OOM33" s="14"/>
      <c r="OON33" s="14"/>
      <c r="OOO33" s="14"/>
      <c r="OOP33" s="14"/>
      <c r="OOQ33" s="14"/>
      <c r="OOR33" s="14"/>
      <c r="OOS33" s="14"/>
      <c r="OOT33" s="14"/>
      <c r="OOU33" s="14"/>
      <c r="OOV33" s="14"/>
      <c r="OOW33" s="14"/>
      <c r="OOX33" s="14"/>
      <c r="OOY33" s="14"/>
      <c r="OOZ33" s="14"/>
      <c r="OPA33" s="14"/>
      <c r="OPB33" s="14"/>
      <c r="OPC33" s="14"/>
      <c r="OPD33" s="14"/>
      <c r="OPE33" s="14"/>
      <c r="OPF33" s="14"/>
      <c r="OPG33" s="14"/>
      <c r="OPH33" s="14"/>
      <c r="OPI33" s="14"/>
      <c r="OPJ33" s="14"/>
      <c r="OPK33" s="14"/>
      <c r="OPL33" s="14"/>
      <c r="OPM33" s="14"/>
      <c r="OPN33" s="14"/>
      <c r="OPO33" s="14"/>
      <c r="OPP33" s="14"/>
      <c r="OPQ33" s="14"/>
      <c r="OPR33" s="14"/>
      <c r="OPS33" s="14"/>
      <c r="OPT33" s="14"/>
      <c r="OPU33" s="14"/>
      <c r="OPV33" s="14"/>
      <c r="OPW33" s="14"/>
      <c r="OPX33" s="14"/>
      <c r="OPY33" s="14"/>
      <c r="OPZ33" s="14"/>
      <c r="OQA33" s="14"/>
      <c r="OQB33" s="14"/>
      <c r="OQC33" s="14"/>
      <c r="OQD33" s="14"/>
      <c r="OQE33" s="14"/>
      <c r="OQF33" s="14"/>
      <c r="OQG33" s="14"/>
      <c r="OQH33" s="14"/>
      <c r="OQI33" s="14"/>
      <c r="OQJ33" s="14"/>
      <c r="OQK33" s="14"/>
      <c r="OQL33" s="14"/>
      <c r="OQM33" s="14"/>
      <c r="OQN33" s="14"/>
      <c r="OQO33" s="14"/>
      <c r="OQP33" s="14"/>
      <c r="OQQ33" s="14"/>
      <c r="OQR33" s="14"/>
      <c r="OQS33" s="14"/>
      <c r="OQT33" s="14"/>
      <c r="OQU33" s="14"/>
      <c r="OQV33" s="14"/>
      <c r="OQW33" s="14"/>
      <c r="OQX33" s="14"/>
      <c r="OQY33" s="14"/>
      <c r="OQZ33" s="14"/>
      <c r="ORA33" s="14"/>
      <c r="ORB33" s="14"/>
      <c r="ORC33" s="14"/>
      <c r="ORD33" s="14"/>
      <c r="ORE33" s="14"/>
      <c r="ORF33" s="14"/>
      <c r="ORG33" s="14"/>
      <c r="ORH33" s="14"/>
      <c r="ORI33" s="14"/>
      <c r="ORJ33" s="14"/>
      <c r="ORK33" s="14"/>
      <c r="ORL33" s="14"/>
      <c r="ORM33" s="14"/>
      <c r="ORN33" s="14"/>
      <c r="ORO33" s="14"/>
      <c r="ORP33" s="14"/>
      <c r="ORQ33" s="14"/>
      <c r="ORR33" s="14"/>
      <c r="ORS33" s="14"/>
      <c r="ORT33" s="14"/>
      <c r="ORU33" s="14"/>
      <c r="ORV33" s="14"/>
      <c r="ORW33" s="14"/>
      <c r="ORX33" s="14"/>
      <c r="ORY33" s="14"/>
      <c r="ORZ33" s="14"/>
      <c r="OSA33" s="14"/>
      <c r="OSB33" s="14"/>
      <c r="OSC33" s="14"/>
      <c r="OSD33" s="14"/>
      <c r="OSE33" s="14"/>
      <c r="OSF33" s="14"/>
      <c r="OSG33" s="14"/>
      <c r="OSH33" s="14"/>
      <c r="OSI33" s="14"/>
      <c r="OSJ33" s="14"/>
      <c r="OSK33" s="14"/>
      <c r="OSL33" s="14"/>
      <c r="OSM33" s="14"/>
      <c r="OSN33" s="14"/>
      <c r="OSO33" s="14"/>
      <c r="OSP33" s="14"/>
      <c r="OSQ33" s="14"/>
      <c r="OSR33" s="14"/>
      <c r="OSS33" s="14"/>
      <c r="OST33" s="14"/>
      <c r="OSU33" s="14"/>
      <c r="OSV33" s="14"/>
      <c r="OSW33" s="14"/>
      <c r="OSX33" s="14"/>
      <c r="OSY33" s="14"/>
      <c r="OSZ33" s="14"/>
      <c r="OTA33" s="14"/>
      <c r="OTB33" s="14"/>
      <c r="OTC33" s="14"/>
      <c r="OTD33" s="14"/>
      <c r="OTE33" s="14"/>
      <c r="OTF33" s="14"/>
      <c r="OTG33" s="14"/>
      <c r="OTH33" s="14"/>
      <c r="OTI33" s="14"/>
      <c r="OTJ33" s="14"/>
      <c r="OTK33" s="14"/>
      <c r="OTL33" s="14"/>
      <c r="OTM33" s="14"/>
      <c r="OTN33" s="14"/>
      <c r="OTO33" s="14"/>
      <c r="OTP33" s="14"/>
      <c r="OTQ33" s="14"/>
      <c r="OTR33" s="14"/>
      <c r="OTS33" s="14"/>
      <c r="OTT33" s="14"/>
      <c r="OTU33" s="14"/>
      <c r="OTV33" s="14"/>
      <c r="OTW33" s="14"/>
      <c r="OTX33" s="14"/>
      <c r="OTY33" s="14"/>
      <c r="OTZ33" s="14"/>
      <c r="OUA33" s="14"/>
      <c r="OUB33" s="14"/>
      <c r="OUC33" s="14"/>
      <c r="OUD33" s="14"/>
      <c r="OUE33" s="14"/>
      <c r="OUF33" s="14"/>
      <c r="OUG33" s="14"/>
      <c r="OUH33" s="14"/>
      <c r="OUI33" s="14"/>
      <c r="OUJ33" s="14"/>
      <c r="OUK33" s="14"/>
      <c r="OUL33" s="14"/>
      <c r="OUM33" s="14"/>
      <c r="OUN33" s="14"/>
      <c r="OUO33" s="14"/>
      <c r="OUP33" s="14"/>
      <c r="OUQ33" s="14"/>
      <c r="OUR33" s="14"/>
      <c r="OUS33" s="14"/>
      <c r="OUT33" s="14"/>
      <c r="OUU33" s="14"/>
      <c r="OUV33" s="14"/>
      <c r="OUW33" s="14"/>
      <c r="OUX33" s="14"/>
      <c r="OUY33" s="14"/>
      <c r="OUZ33" s="14"/>
      <c r="OVA33" s="14"/>
      <c r="OVB33" s="14"/>
      <c r="OVC33" s="14"/>
      <c r="OVD33" s="14"/>
      <c r="OVE33" s="14"/>
      <c r="OVF33" s="14"/>
      <c r="OVG33" s="14"/>
      <c r="OVH33" s="14"/>
      <c r="OVI33" s="14"/>
      <c r="OVJ33" s="14"/>
      <c r="OVK33" s="14"/>
      <c r="OVL33" s="14"/>
      <c r="OVM33" s="14"/>
      <c r="OVN33" s="14"/>
      <c r="OVO33" s="14"/>
      <c r="OVP33" s="14"/>
      <c r="OVQ33" s="14"/>
      <c r="OVR33" s="14"/>
      <c r="OVS33" s="14"/>
      <c r="OVT33" s="14"/>
      <c r="OVU33" s="14"/>
      <c r="OVV33" s="14"/>
      <c r="OVW33" s="14"/>
      <c r="OVX33" s="14"/>
      <c r="OVY33" s="14"/>
      <c r="OVZ33" s="14"/>
      <c r="OWA33" s="14"/>
      <c r="OWB33" s="14"/>
      <c r="OWC33" s="14"/>
      <c r="OWD33" s="14"/>
      <c r="OWE33" s="14"/>
      <c r="OWF33" s="14"/>
      <c r="OWG33" s="14"/>
      <c r="OWH33" s="14"/>
      <c r="OWI33" s="14"/>
      <c r="OWJ33" s="14"/>
      <c r="OWK33" s="14"/>
      <c r="OWL33" s="14"/>
      <c r="OWM33" s="14"/>
      <c r="OWN33" s="14"/>
      <c r="OWO33" s="14"/>
      <c r="OWP33" s="14"/>
      <c r="OWQ33" s="14"/>
      <c r="OWR33" s="14"/>
      <c r="OWS33" s="14"/>
      <c r="OWT33" s="14"/>
      <c r="OWU33" s="14"/>
      <c r="OWV33" s="14"/>
      <c r="OWW33" s="14"/>
      <c r="OWX33" s="14"/>
      <c r="OWY33" s="14"/>
      <c r="OWZ33" s="14"/>
      <c r="OXA33" s="14"/>
      <c r="OXB33" s="14"/>
      <c r="OXC33" s="14"/>
      <c r="OXD33" s="14"/>
      <c r="OXE33" s="14"/>
      <c r="OXF33" s="14"/>
      <c r="OXG33" s="14"/>
      <c r="OXH33" s="14"/>
      <c r="OXI33" s="14"/>
      <c r="OXJ33" s="14"/>
      <c r="OXK33" s="14"/>
      <c r="OXL33" s="14"/>
      <c r="OXM33" s="14"/>
      <c r="OXN33" s="14"/>
      <c r="OXO33" s="14"/>
      <c r="OXP33" s="14"/>
      <c r="OXQ33" s="14"/>
      <c r="OXR33" s="14"/>
      <c r="OXS33" s="14"/>
      <c r="OXT33" s="14"/>
      <c r="OXU33" s="14"/>
      <c r="OXV33" s="14"/>
      <c r="OXW33" s="14"/>
      <c r="OXX33" s="14"/>
      <c r="OXY33" s="14"/>
      <c r="OXZ33" s="14"/>
      <c r="OYA33" s="14"/>
      <c r="OYB33" s="14"/>
      <c r="OYC33" s="14"/>
      <c r="OYD33" s="14"/>
      <c r="OYE33" s="14"/>
      <c r="OYF33" s="14"/>
      <c r="OYG33" s="14"/>
      <c r="OYH33" s="14"/>
      <c r="OYI33" s="14"/>
      <c r="OYJ33" s="14"/>
      <c r="OYK33" s="14"/>
      <c r="OYL33" s="14"/>
      <c r="OYM33" s="14"/>
      <c r="OYN33" s="14"/>
      <c r="OYO33" s="14"/>
      <c r="OYP33" s="14"/>
      <c r="OYQ33" s="14"/>
      <c r="OYR33" s="14"/>
      <c r="OYS33" s="14"/>
      <c r="OYT33" s="14"/>
      <c r="OYU33" s="14"/>
      <c r="OYV33" s="14"/>
      <c r="OYW33" s="14"/>
      <c r="OYX33" s="14"/>
      <c r="OYY33" s="14"/>
      <c r="OYZ33" s="14"/>
      <c r="OZA33" s="14"/>
      <c r="OZB33" s="14"/>
      <c r="OZC33" s="14"/>
      <c r="OZD33" s="14"/>
      <c r="OZE33" s="14"/>
      <c r="OZF33" s="14"/>
      <c r="OZG33" s="14"/>
      <c r="OZH33" s="14"/>
      <c r="OZI33" s="14"/>
      <c r="OZJ33" s="14"/>
      <c r="OZK33" s="14"/>
      <c r="OZL33" s="14"/>
      <c r="OZM33" s="14"/>
      <c r="OZN33" s="14"/>
      <c r="OZO33" s="14"/>
      <c r="OZP33" s="14"/>
      <c r="OZQ33" s="14"/>
      <c r="OZR33" s="14"/>
      <c r="OZS33" s="14"/>
      <c r="OZT33" s="14"/>
      <c r="OZU33" s="14"/>
      <c r="OZV33" s="14"/>
      <c r="OZW33" s="14"/>
      <c r="OZX33" s="14"/>
      <c r="OZY33" s="14"/>
      <c r="OZZ33" s="14"/>
      <c r="PAA33" s="14"/>
      <c r="PAB33" s="14"/>
      <c r="PAC33" s="14"/>
      <c r="PAD33" s="14"/>
      <c r="PAE33" s="14"/>
      <c r="PAF33" s="14"/>
      <c r="PAG33" s="14"/>
      <c r="PAH33" s="14"/>
      <c r="PAI33" s="14"/>
      <c r="PAJ33" s="14"/>
      <c r="PAK33" s="14"/>
      <c r="PAL33" s="14"/>
      <c r="PAM33" s="14"/>
      <c r="PAN33" s="14"/>
      <c r="PAO33" s="14"/>
      <c r="PAP33" s="14"/>
      <c r="PAQ33" s="14"/>
      <c r="PAR33" s="14"/>
      <c r="PAS33" s="14"/>
      <c r="PAT33" s="14"/>
      <c r="PAU33" s="14"/>
      <c r="PAV33" s="14"/>
      <c r="PAW33" s="14"/>
      <c r="PAX33" s="14"/>
      <c r="PAY33" s="14"/>
      <c r="PAZ33" s="14"/>
      <c r="PBA33" s="14"/>
      <c r="PBB33" s="14"/>
      <c r="PBC33" s="14"/>
      <c r="PBD33" s="14"/>
      <c r="PBE33" s="14"/>
      <c r="PBF33" s="14"/>
      <c r="PBG33" s="14"/>
      <c r="PBH33" s="14"/>
      <c r="PBI33" s="14"/>
      <c r="PBJ33" s="14"/>
      <c r="PBK33" s="14"/>
      <c r="PBL33" s="14"/>
      <c r="PBM33" s="14"/>
      <c r="PBN33" s="14"/>
      <c r="PBO33" s="14"/>
      <c r="PBP33" s="14"/>
      <c r="PBQ33" s="14"/>
      <c r="PBR33" s="14"/>
      <c r="PBS33" s="14"/>
      <c r="PBT33" s="14"/>
      <c r="PBU33" s="14"/>
      <c r="PBV33" s="14"/>
      <c r="PBW33" s="14"/>
      <c r="PBX33" s="14"/>
      <c r="PBY33" s="14"/>
      <c r="PBZ33" s="14"/>
      <c r="PCA33" s="14"/>
      <c r="PCB33" s="14"/>
      <c r="PCC33" s="14"/>
      <c r="PCD33" s="14"/>
      <c r="PCE33" s="14"/>
      <c r="PCF33" s="14"/>
      <c r="PCG33" s="14"/>
      <c r="PCH33" s="14"/>
      <c r="PCI33" s="14"/>
      <c r="PCJ33" s="14"/>
      <c r="PCK33" s="14"/>
      <c r="PCL33" s="14"/>
      <c r="PCM33" s="14"/>
      <c r="PCN33" s="14"/>
      <c r="PCO33" s="14"/>
      <c r="PCP33" s="14"/>
      <c r="PCQ33" s="14"/>
      <c r="PCR33" s="14"/>
      <c r="PCS33" s="14"/>
      <c r="PCT33" s="14"/>
      <c r="PCU33" s="14"/>
      <c r="PCV33" s="14"/>
      <c r="PCW33" s="14"/>
      <c r="PCX33" s="14"/>
      <c r="PCY33" s="14"/>
      <c r="PCZ33" s="14"/>
      <c r="PDA33" s="14"/>
      <c r="PDB33" s="14"/>
      <c r="PDC33" s="14"/>
      <c r="PDD33" s="14"/>
      <c r="PDE33" s="14"/>
      <c r="PDF33" s="14"/>
      <c r="PDG33" s="14"/>
      <c r="PDH33" s="14"/>
      <c r="PDI33" s="14"/>
      <c r="PDJ33" s="14"/>
      <c r="PDK33" s="14"/>
      <c r="PDL33" s="14"/>
      <c r="PDM33" s="14"/>
      <c r="PDN33" s="14"/>
      <c r="PDO33" s="14"/>
      <c r="PDP33" s="14"/>
      <c r="PDQ33" s="14"/>
      <c r="PDR33" s="14"/>
      <c r="PDS33" s="14"/>
      <c r="PDT33" s="14"/>
      <c r="PDU33" s="14"/>
      <c r="PDV33" s="14"/>
      <c r="PDW33" s="14"/>
      <c r="PDX33" s="14"/>
      <c r="PDY33" s="14"/>
      <c r="PDZ33" s="14"/>
      <c r="PEA33" s="14"/>
      <c r="PEB33" s="14"/>
      <c r="PEC33" s="14"/>
      <c r="PED33" s="14"/>
      <c r="PEE33" s="14"/>
      <c r="PEF33" s="14"/>
      <c r="PEG33" s="14"/>
      <c r="PEH33" s="14"/>
      <c r="PEI33" s="14"/>
      <c r="PEJ33" s="14"/>
      <c r="PEK33" s="14"/>
      <c r="PEL33" s="14"/>
      <c r="PEM33" s="14"/>
      <c r="PEN33" s="14"/>
      <c r="PEO33" s="14"/>
      <c r="PEP33" s="14"/>
      <c r="PEQ33" s="14"/>
      <c r="PER33" s="14"/>
      <c r="PES33" s="14"/>
      <c r="PET33" s="14"/>
      <c r="PEU33" s="14"/>
      <c r="PEV33" s="14"/>
      <c r="PEW33" s="14"/>
      <c r="PEX33" s="14"/>
      <c r="PEY33" s="14"/>
      <c r="PEZ33" s="14"/>
      <c r="PFA33" s="14"/>
      <c r="PFB33" s="14"/>
      <c r="PFC33" s="14"/>
      <c r="PFD33" s="14"/>
      <c r="PFE33" s="14"/>
      <c r="PFF33" s="14"/>
      <c r="PFG33" s="14"/>
      <c r="PFH33" s="14"/>
      <c r="PFI33" s="14"/>
      <c r="PFJ33" s="14"/>
      <c r="PFK33" s="14"/>
      <c r="PFL33" s="14"/>
      <c r="PFM33" s="14"/>
      <c r="PFN33" s="14"/>
      <c r="PFO33" s="14"/>
      <c r="PFP33" s="14"/>
      <c r="PFQ33" s="14"/>
      <c r="PFR33" s="14"/>
      <c r="PFS33" s="14"/>
      <c r="PFT33" s="14"/>
      <c r="PFU33" s="14"/>
      <c r="PFV33" s="14"/>
      <c r="PFW33" s="14"/>
      <c r="PFX33" s="14"/>
      <c r="PFY33" s="14"/>
      <c r="PFZ33" s="14"/>
      <c r="PGA33" s="14"/>
      <c r="PGB33" s="14"/>
      <c r="PGC33" s="14"/>
      <c r="PGD33" s="14"/>
      <c r="PGE33" s="14"/>
      <c r="PGF33" s="14"/>
      <c r="PGG33" s="14"/>
      <c r="PGH33" s="14"/>
      <c r="PGI33" s="14"/>
      <c r="PGJ33" s="14"/>
      <c r="PGK33" s="14"/>
      <c r="PGL33" s="14"/>
      <c r="PGM33" s="14"/>
      <c r="PGN33" s="14"/>
      <c r="PGO33" s="14"/>
      <c r="PGP33" s="14"/>
      <c r="PGQ33" s="14"/>
      <c r="PGR33" s="14"/>
      <c r="PGS33" s="14"/>
      <c r="PGT33" s="14"/>
      <c r="PGU33" s="14"/>
      <c r="PGV33" s="14"/>
      <c r="PGW33" s="14"/>
      <c r="PGX33" s="14"/>
      <c r="PGY33" s="14"/>
      <c r="PGZ33" s="14"/>
      <c r="PHA33" s="14"/>
      <c r="PHB33" s="14"/>
      <c r="PHC33" s="14"/>
      <c r="PHD33" s="14"/>
      <c r="PHE33" s="14"/>
      <c r="PHF33" s="14"/>
      <c r="PHG33" s="14"/>
      <c r="PHH33" s="14"/>
      <c r="PHI33" s="14"/>
      <c r="PHJ33" s="14"/>
      <c r="PHK33" s="14"/>
      <c r="PHL33" s="14"/>
      <c r="PHM33" s="14"/>
      <c r="PHN33" s="14"/>
      <c r="PHO33" s="14"/>
      <c r="PHP33" s="14"/>
      <c r="PHQ33" s="14"/>
      <c r="PHR33" s="14"/>
      <c r="PHS33" s="14"/>
      <c r="PHT33" s="14"/>
      <c r="PHU33" s="14"/>
      <c r="PHV33" s="14"/>
      <c r="PHW33" s="14"/>
      <c r="PHX33" s="14"/>
      <c r="PHY33" s="14"/>
      <c r="PHZ33" s="14"/>
      <c r="PIA33" s="14"/>
      <c r="PIB33" s="14"/>
      <c r="PIC33" s="14"/>
      <c r="PID33" s="14"/>
      <c r="PIE33" s="14"/>
      <c r="PIF33" s="14"/>
      <c r="PIG33" s="14"/>
      <c r="PIH33" s="14"/>
      <c r="PII33" s="14"/>
      <c r="PIJ33" s="14"/>
      <c r="PIK33" s="14"/>
      <c r="PIL33" s="14"/>
      <c r="PIM33" s="14"/>
      <c r="PIN33" s="14"/>
      <c r="PIO33" s="14"/>
      <c r="PIP33" s="14"/>
      <c r="PIQ33" s="14"/>
      <c r="PIR33" s="14"/>
      <c r="PIS33" s="14"/>
      <c r="PIT33" s="14"/>
      <c r="PIU33" s="14"/>
      <c r="PIV33" s="14"/>
      <c r="PIW33" s="14"/>
      <c r="PIX33" s="14"/>
      <c r="PIY33" s="14"/>
      <c r="PIZ33" s="14"/>
      <c r="PJA33" s="14"/>
      <c r="PJB33" s="14"/>
      <c r="PJC33" s="14"/>
      <c r="PJD33" s="14"/>
      <c r="PJE33" s="14"/>
      <c r="PJF33" s="14"/>
      <c r="PJG33" s="14"/>
      <c r="PJH33" s="14"/>
      <c r="PJI33" s="14"/>
      <c r="PJJ33" s="14"/>
      <c r="PJK33" s="14"/>
      <c r="PJL33" s="14"/>
      <c r="PJM33" s="14"/>
      <c r="PJN33" s="14"/>
      <c r="PJO33" s="14"/>
      <c r="PJP33" s="14"/>
      <c r="PJQ33" s="14"/>
      <c r="PJR33" s="14"/>
      <c r="PJS33" s="14"/>
      <c r="PJT33" s="14"/>
      <c r="PJU33" s="14"/>
      <c r="PJV33" s="14"/>
      <c r="PJW33" s="14"/>
      <c r="PJX33" s="14"/>
      <c r="PJY33" s="14"/>
      <c r="PJZ33" s="14"/>
      <c r="PKA33" s="14"/>
      <c r="PKB33" s="14"/>
      <c r="PKC33" s="14"/>
      <c r="PKD33" s="14"/>
      <c r="PKE33" s="14"/>
      <c r="PKF33" s="14"/>
      <c r="PKG33" s="14"/>
      <c r="PKH33" s="14"/>
      <c r="PKI33" s="14"/>
      <c r="PKJ33" s="14"/>
      <c r="PKK33" s="14"/>
      <c r="PKL33" s="14"/>
      <c r="PKM33" s="14"/>
      <c r="PKN33" s="14"/>
      <c r="PKO33" s="14"/>
      <c r="PKP33" s="14"/>
      <c r="PKQ33" s="14"/>
      <c r="PKR33" s="14"/>
      <c r="PKS33" s="14"/>
      <c r="PKT33" s="14"/>
      <c r="PKU33" s="14"/>
      <c r="PKV33" s="14"/>
      <c r="PKW33" s="14"/>
      <c r="PKX33" s="14"/>
      <c r="PKY33" s="14"/>
      <c r="PKZ33" s="14"/>
      <c r="PLA33" s="14"/>
      <c r="PLB33" s="14"/>
      <c r="PLC33" s="14"/>
      <c r="PLD33" s="14"/>
      <c r="PLE33" s="14"/>
      <c r="PLF33" s="14"/>
      <c r="PLG33" s="14"/>
      <c r="PLH33" s="14"/>
      <c r="PLI33" s="14"/>
      <c r="PLJ33" s="14"/>
      <c r="PLK33" s="14"/>
      <c r="PLL33" s="14"/>
      <c r="PLM33" s="14"/>
      <c r="PLN33" s="14"/>
      <c r="PLO33" s="14"/>
      <c r="PLP33" s="14"/>
      <c r="PLQ33" s="14"/>
      <c r="PLR33" s="14"/>
      <c r="PLS33" s="14"/>
      <c r="PLT33" s="14"/>
      <c r="PLU33" s="14"/>
      <c r="PLV33" s="14"/>
      <c r="PLW33" s="14"/>
      <c r="PLX33" s="14"/>
      <c r="PLY33" s="14"/>
      <c r="PLZ33" s="14"/>
      <c r="PMA33" s="14"/>
      <c r="PMB33" s="14"/>
      <c r="PMC33" s="14"/>
      <c r="PMD33" s="14"/>
      <c r="PME33" s="14"/>
      <c r="PMF33" s="14"/>
      <c r="PMG33" s="14"/>
      <c r="PMH33" s="14"/>
      <c r="PMI33" s="14"/>
      <c r="PMJ33" s="14"/>
      <c r="PMK33" s="14"/>
      <c r="PML33" s="14"/>
      <c r="PMM33" s="14"/>
      <c r="PMN33" s="14"/>
      <c r="PMO33" s="14"/>
      <c r="PMP33" s="14"/>
      <c r="PMQ33" s="14"/>
      <c r="PMR33" s="14"/>
      <c r="PMS33" s="14"/>
      <c r="PMT33" s="14"/>
      <c r="PMU33" s="14"/>
      <c r="PMV33" s="14"/>
      <c r="PMW33" s="14"/>
      <c r="PMX33" s="14"/>
      <c r="PMY33" s="14"/>
      <c r="PMZ33" s="14"/>
      <c r="PNA33" s="14"/>
      <c r="PNB33" s="14"/>
      <c r="PNC33" s="14"/>
      <c r="PND33" s="14"/>
      <c r="PNE33" s="14"/>
      <c r="PNF33" s="14"/>
      <c r="PNG33" s="14"/>
      <c r="PNH33" s="14"/>
      <c r="PNI33" s="14"/>
      <c r="PNJ33" s="14"/>
      <c r="PNK33" s="14"/>
      <c r="PNL33" s="14"/>
      <c r="PNM33" s="14"/>
      <c r="PNN33" s="14"/>
      <c r="PNO33" s="14"/>
      <c r="PNP33" s="14"/>
      <c r="PNQ33" s="14"/>
      <c r="PNR33" s="14"/>
      <c r="PNS33" s="14"/>
      <c r="PNT33" s="14"/>
      <c r="PNU33" s="14"/>
      <c r="PNV33" s="14"/>
      <c r="PNW33" s="14"/>
      <c r="PNX33" s="14"/>
      <c r="PNY33" s="14"/>
      <c r="PNZ33" s="14"/>
      <c r="POA33" s="14"/>
      <c r="POB33" s="14"/>
      <c r="POC33" s="14"/>
      <c r="POD33" s="14"/>
      <c r="POE33" s="14"/>
      <c r="POF33" s="14"/>
      <c r="POG33" s="14"/>
      <c r="POH33" s="14"/>
      <c r="POI33" s="14"/>
      <c r="POJ33" s="14"/>
      <c r="POK33" s="14"/>
      <c r="POL33" s="14"/>
      <c r="POM33" s="14"/>
      <c r="PON33" s="14"/>
      <c r="POO33" s="14"/>
      <c r="POP33" s="14"/>
      <c r="POQ33" s="14"/>
      <c r="POR33" s="14"/>
      <c r="POS33" s="14"/>
      <c r="POT33" s="14"/>
      <c r="POU33" s="14"/>
      <c r="POV33" s="14"/>
      <c r="POW33" s="14"/>
      <c r="POX33" s="14"/>
      <c r="POY33" s="14"/>
      <c r="POZ33" s="14"/>
      <c r="PPA33" s="14"/>
      <c r="PPB33" s="14"/>
      <c r="PPC33" s="14"/>
      <c r="PPD33" s="14"/>
      <c r="PPE33" s="14"/>
      <c r="PPF33" s="14"/>
      <c r="PPG33" s="14"/>
      <c r="PPH33" s="14"/>
      <c r="PPI33" s="14"/>
      <c r="PPJ33" s="14"/>
      <c r="PPK33" s="14"/>
      <c r="PPL33" s="14"/>
      <c r="PPM33" s="14"/>
      <c r="PPN33" s="14"/>
      <c r="PPO33" s="14"/>
      <c r="PPP33" s="14"/>
      <c r="PPQ33" s="14"/>
      <c r="PPR33" s="14"/>
      <c r="PPS33" s="14"/>
      <c r="PPT33" s="14"/>
      <c r="PPU33" s="14"/>
      <c r="PPV33" s="14"/>
      <c r="PPW33" s="14"/>
      <c r="PPX33" s="14"/>
      <c r="PPY33" s="14"/>
      <c r="PPZ33" s="14"/>
      <c r="PQA33" s="14"/>
      <c r="PQB33" s="14"/>
      <c r="PQC33" s="14"/>
      <c r="PQD33" s="14"/>
      <c r="PQE33" s="14"/>
      <c r="PQF33" s="14"/>
      <c r="PQG33" s="14"/>
      <c r="PQH33" s="14"/>
      <c r="PQI33" s="14"/>
      <c r="PQJ33" s="14"/>
      <c r="PQK33" s="14"/>
      <c r="PQL33" s="14"/>
      <c r="PQM33" s="14"/>
      <c r="PQN33" s="14"/>
      <c r="PQO33" s="14"/>
      <c r="PQP33" s="14"/>
      <c r="PQQ33" s="14"/>
      <c r="PQR33" s="14"/>
      <c r="PQS33" s="14"/>
      <c r="PQT33" s="14"/>
      <c r="PQU33" s="14"/>
      <c r="PQV33" s="14"/>
      <c r="PQW33" s="14"/>
      <c r="PQX33" s="14"/>
      <c r="PQY33" s="14"/>
      <c r="PQZ33" s="14"/>
      <c r="PRA33" s="14"/>
      <c r="PRB33" s="14"/>
      <c r="PRC33" s="14"/>
      <c r="PRD33" s="14"/>
      <c r="PRE33" s="14"/>
      <c r="PRF33" s="14"/>
      <c r="PRG33" s="14"/>
      <c r="PRH33" s="14"/>
      <c r="PRI33" s="14"/>
      <c r="PRJ33" s="14"/>
      <c r="PRK33" s="14"/>
      <c r="PRL33" s="14"/>
      <c r="PRM33" s="14"/>
      <c r="PRN33" s="14"/>
      <c r="PRO33" s="14"/>
      <c r="PRP33" s="14"/>
      <c r="PRQ33" s="14"/>
      <c r="PRR33" s="14"/>
      <c r="PRS33" s="14"/>
      <c r="PRT33" s="14"/>
      <c r="PRU33" s="14"/>
      <c r="PRV33" s="14"/>
      <c r="PRW33" s="14"/>
      <c r="PRX33" s="14"/>
      <c r="PRY33" s="14"/>
      <c r="PRZ33" s="14"/>
      <c r="PSA33" s="14"/>
      <c r="PSB33" s="14"/>
      <c r="PSC33" s="14"/>
      <c r="PSD33" s="14"/>
      <c r="PSE33" s="14"/>
      <c r="PSF33" s="14"/>
      <c r="PSG33" s="14"/>
      <c r="PSH33" s="14"/>
      <c r="PSI33" s="14"/>
      <c r="PSJ33" s="14"/>
      <c r="PSK33" s="14"/>
      <c r="PSL33" s="14"/>
      <c r="PSM33" s="14"/>
      <c r="PSN33" s="14"/>
      <c r="PSO33" s="14"/>
      <c r="PSP33" s="14"/>
      <c r="PSQ33" s="14"/>
      <c r="PSR33" s="14"/>
      <c r="PSS33" s="14"/>
      <c r="PST33" s="14"/>
      <c r="PSU33" s="14"/>
      <c r="PSV33" s="14"/>
      <c r="PSW33" s="14"/>
      <c r="PSX33" s="14"/>
      <c r="PSY33" s="14"/>
      <c r="PSZ33" s="14"/>
      <c r="PTA33" s="14"/>
      <c r="PTB33" s="14"/>
      <c r="PTC33" s="14"/>
      <c r="PTD33" s="14"/>
      <c r="PTE33" s="14"/>
      <c r="PTF33" s="14"/>
      <c r="PTG33" s="14"/>
      <c r="PTH33" s="14"/>
      <c r="PTI33" s="14"/>
      <c r="PTJ33" s="14"/>
      <c r="PTK33" s="14"/>
      <c r="PTL33" s="14"/>
      <c r="PTM33" s="14"/>
      <c r="PTN33" s="14"/>
      <c r="PTO33" s="14"/>
      <c r="PTP33" s="14"/>
      <c r="PTQ33" s="14"/>
      <c r="PTR33" s="14"/>
      <c r="PTS33" s="14"/>
      <c r="PTT33" s="14"/>
      <c r="PTU33" s="14"/>
      <c r="PTV33" s="14"/>
      <c r="PTW33" s="14"/>
      <c r="PTX33" s="14"/>
      <c r="PTY33" s="14"/>
      <c r="PTZ33" s="14"/>
      <c r="PUA33" s="14"/>
      <c r="PUB33" s="14"/>
      <c r="PUC33" s="14"/>
      <c r="PUD33" s="14"/>
      <c r="PUE33" s="14"/>
      <c r="PUF33" s="14"/>
      <c r="PUG33" s="14"/>
      <c r="PUH33" s="14"/>
      <c r="PUI33" s="14"/>
      <c r="PUJ33" s="14"/>
      <c r="PUK33" s="14"/>
      <c r="PUL33" s="14"/>
      <c r="PUM33" s="14"/>
      <c r="PUN33" s="14"/>
      <c r="PUO33" s="14"/>
      <c r="PUP33" s="14"/>
      <c r="PUQ33" s="14"/>
      <c r="PUR33" s="14"/>
      <c r="PUS33" s="14"/>
      <c r="PUT33" s="14"/>
      <c r="PUU33" s="14"/>
      <c r="PUV33" s="14"/>
      <c r="PUW33" s="14"/>
      <c r="PUX33" s="14"/>
      <c r="PUY33" s="14"/>
      <c r="PUZ33" s="14"/>
      <c r="PVA33" s="14"/>
      <c r="PVB33" s="14"/>
      <c r="PVC33" s="14"/>
      <c r="PVD33" s="14"/>
      <c r="PVE33" s="14"/>
      <c r="PVF33" s="14"/>
      <c r="PVG33" s="14"/>
      <c r="PVH33" s="14"/>
      <c r="PVI33" s="14"/>
      <c r="PVJ33" s="14"/>
      <c r="PVK33" s="14"/>
      <c r="PVL33" s="14"/>
      <c r="PVM33" s="14"/>
      <c r="PVN33" s="14"/>
      <c r="PVO33" s="14"/>
      <c r="PVP33" s="14"/>
      <c r="PVQ33" s="14"/>
      <c r="PVR33" s="14"/>
      <c r="PVS33" s="14"/>
      <c r="PVT33" s="14"/>
      <c r="PVU33" s="14"/>
      <c r="PVV33" s="14"/>
      <c r="PVW33" s="14"/>
      <c r="PVX33" s="14"/>
      <c r="PVY33" s="14"/>
      <c r="PVZ33" s="14"/>
      <c r="PWA33" s="14"/>
      <c r="PWB33" s="14"/>
      <c r="PWC33" s="14"/>
      <c r="PWD33" s="14"/>
      <c r="PWE33" s="14"/>
      <c r="PWF33" s="14"/>
      <c r="PWG33" s="14"/>
      <c r="PWH33" s="14"/>
      <c r="PWI33" s="14"/>
      <c r="PWJ33" s="14"/>
      <c r="PWK33" s="14"/>
      <c r="PWL33" s="14"/>
      <c r="PWM33" s="14"/>
      <c r="PWN33" s="14"/>
      <c r="PWO33" s="14"/>
      <c r="PWP33" s="14"/>
      <c r="PWQ33" s="14"/>
      <c r="PWR33" s="14"/>
      <c r="PWS33" s="14"/>
      <c r="PWT33" s="14"/>
      <c r="PWU33" s="14"/>
      <c r="PWV33" s="14"/>
      <c r="PWW33" s="14"/>
      <c r="PWX33" s="14"/>
      <c r="PWY33" s="14"/>
      <c r="PWZ33" s="14"/>
      <c r="PXA33" s="14"/>
      <c r="PXB33" s="14"/>
      <c r="PXC33" s="14"/>
      <c r="PXD33" s="14"/>
      <c r="PXE33" s="14"/>
      <c r="PXF33" s="14"/>
      <c r="PXG33" s="14"/>
      <c r="PXH33" s="14"/>
      <c r="PXI33" s="14"/>
      <c r="PXJ33" s="14"/>
      <c r="PXK33" s="14"/>
      <c r="PXL33" s="14"/>
      <c r="PXM33" s="14"/>
      <c r="PXN33" s="14"/>
      <c r="PXO33" s="14"/>
      <c r="PXP33" s="14"/>
      <c r="PXQ33" s="14"/>
      <c r="PXR33" s="14"/>
      <c r="PXS33" s="14"/>
      <c r="PXT33" s="14"/>
      <c r="PXU33" s="14"/>
      <c r="PXV33" s="14"/>
      <c r="PXW33" s="14"/>
      <c r="PXX33" s="14"/>
      <c r="PXY33" s="14"/>
      <c r="PXZ33" s="14"/>
      <c r="PYA33" s="14"/>
      <c r="PYB33" s="14"/>
      <c r="PYC33" s="14"/>
      <c r="PYD33" s="14"/>
      <c r="PYE33" s="14"/>
      <c r="PYF33" s="14"/>
      <c r="PYG33" s="14"/>
      <c r="PYH33" s="14"/>
      <c r="PYI33" s="14"/>
      <c r="PYJ33" s="14"/>
      <c r="PYK33" s="14"/>
      <c r="PYL33" s="14"/>
      <c r="PYM33" s="14"/>
      <c r="PYN33" s="14"/>
      <c r="PYO33" s="14"/>
      <c r="PYP33" s="14"/>
      <c r="PYQ33" s="14"/>
      <c r="PYR33" s="14"/>
      <c r="PYS33" s="14"/>
      <c r="PYT33" s="14"/>
      <c r="PYU33" s="14"/>
      <c r="PYV33" s="14"/>
      <c r="PYW33" s="14"/>
      <c r="PYX33" s="14"/>
      <c r="PYY33" s="14"/>
      <c r="PYZ33" s="14"/>
      <c r="PZA33" s="14"/>
      <c r="PZB33" s="14"/>
      <c r="PZC33" s="14"/>
      <c r="PZD33" s="14"/>
      <c r="PZE33" s="14"/>
      <c r="PZF33" s="14"/>
      <c r="PZG33" s="14"/>
      <c r="PZH33" s="14"/>
      <c r="PZI33" s="14"/>
      <c r="PZJ33" s="14"/>
      <c r="PZK33" s="14"/>
      <c r="PZL33" s="14"/>
      <c r="PZM33" s="14"/>
      <c r="PZN33" s="14"/>
      <c r="PZO33" s="14"/>
      <c r="PZP33" s="14"/>
      <c r="PZQ33" s="14"/>
      <c r="PZR33" s="14"/>
      <c r="PZS33" s="14"/>
      <c r="PZT33" s="14"/>
      <c r="PZU33" s="14"/>
      <c r="PZV33" s="14"/>
      <c r="PZW33" s="14"/>
      <c r="PZX33" s="14"/>
      <c r="PZY33" s="14"/>
      <c r="PZZ33" s="14"/>
      <c r="QAA33" s="14"/>
      <c r="QAB33" s="14"/>
      <c r="QAC33" s="14"/>
      <c r="QAD33" s="14"/>
      <c r="QAE33" s="14"/>
      <c r="QAF33" s="14"/>
      <c r="QAG33" s="14"/>
      <c r="QAH33" s="14"/>
      <c r="QAI33" s="14"/>
      <c r="QAJ33" s="14"/>
      <c r="QAK33" s="14"/>
      <c r="QAL33" s="14"/>
      <c r="QAM33" s="14"/>
      <c r="QAN33" s="14"/>
      <c r="QAO33" s="14"/>
      <c r="QAP33" s="14"/>
      <c r="QAQ33" s="14"/>
      <c r="QAR33" s="14"/>
      <c r="QAS33" s="14"/>
      <c r="QAT33" s="14"/>
      <c r="QAU33" s="14"/>
      <c r="QAV33" s="14"/>
      <c r="QAW33" s="14"/>
      <c r="QAX33" s="14"/>
      <c r="QAY33" s="14"/>
      <c r="QAZ33" s="14"/>
      <c r="QBA33" s="14"/>
      <c r="QBB33" s="14"/>
      <c r="QBC33" s="14"/>
      <c r="QBD33" s="14"/>
      <c r="QBE33" s="14"/>
      <c r="QBF33" s="14"/>
      <c r="QBG33" s="14"/>
      <c r="QBH33" s="14"/>
      <c r="QBI33" s="14"/>
      <c r="QBJ33" s="14"/>
      <c r="QBK33" s="14"/>
      <c r="QBL33" s="14"/>
      <c r="QBM33" s="14"/>
      <c r="QBN33" s="14"/>
      <c r="QBO33" s="14"/>
      <c r="QBP33" s="14"/>
      <c r="QBQ33" s="14"/>
      <c r="QBR33" s="14"/>
      <c r="QBS33" s="14"/>
      <c r="QBT33" s="14"/>
      <c r="QBU33" s="14"/>
      <c r="QBV33" s="14"/>
      <c r="QBW33" s="14"/>
      <c r="QBX33" s="14"/>
      <c r="QBY33" s="14"/>
      <c r="QBZ33" s="14"/>
      <c r="QCA33" s="14"/>
      <c r="QCB33" s="14"/>
      <c r="QCC33" s="14"/>
      <c r="QCD33" s="14"/>
      <c r="QCE33" s="14"/>
      <c r="QCF33" s="14"/>
      <c r="QCG33" s="14"/>
      <c r="QCH33" s="14"/>
      <c r="QCI33" s="14"/>
      <c r="QCJ33" s="14"/>
      <c r="QCK33" s="14"/>
      <c r="QCL33" s="14"/>
      <c r="QCM33" s="14"/>
      <c r="QCN33" s="14"/>
      <c r="QCO33" s="14"/>
      <c r="QCP33" s="14"/>
      <c r="QCQ33" s="14"/>
      <c r="QCR33" s="14"/>
      <c r="QCS33" s="14"/>
      <c r="QCT33" s="14"/>
      <c r="QCU33" s="14"/>
      <c r="QCV33" s="14"/>
      <c r="QCW33" s="14"/>
      <c r="QCX33" s="14"/>
      <c r="QCY33" s="14"/>
      <c r="QCZ33" s="14"/>
      <c r="QDA33" s="14"/>
      <c r="QDB33" s="14"/>
      <c r="QDC33" s="14"/>
      <c r="QDD33" s="14"/>
      <c r="QDE33" s="14"/>
      <c r="QDF33" s="14"/>
      <c r="QDG33" s="14"/>
      <c r="QDH33" s="14"/>
      <c r="QDI33" s="14"/>
      <c r="QDJ33" s="14"/>
      <c r="QDK33" s="14"/>
      <c r="QDL33" s="14"/>
      <c r="QDM33" s="14"/>
      <c r="QDN33" s="14"/>
      <c r="QDO33" s="14"/>
      <c r="QDP33" s="14"/>
      <c r="QDQ33" s="14"/>
      <c r="QDR33" s="14"/>
      <c r="QDS33" s="14"/>
      <c r="QDT33" s="14"/>
      <c r="QDU33" s="14"/>
      <c r="QDV33" s="14"/>
      <c r="QDW33" s="14"/>
      <c r="QDX33" s="14"/>
      <c r="QDY33" s="14"/>
      <c r="QDZ33" s="14"/>
      <c r="QEA33" s="14"/>
      <c r="QEB33" s="14"/>
      <c r="QEC33" s="14"/>
      <c r="QED33" s="14"/>
      <c r="QEE33" s="14"/>
      <c r="QEF33" s="14"/>
      <c r="QEG33" s="14"/>
      <c r="QEH33" s="14"/>
      <c r="QEI33" s="14"/>
      <c r="QEJ33" s="14"/>
      <c r="QEK33" s="14"/>
      <c r="QEL33" s="14"/>
      <c r="QEM33" s="14"/>
      <c r="QEN33" s="14"/>
      <c r="QEO33" s="14"/>
      <c r="QEP33" s="14"/>
      <c r="QEQ33" s="14"/>
      <c r="QER33" s="14"/>
      <c r="QES33" s="14"/>
      <c r="QET33" s="14"/>
      <c r="QEU33" s="14"/>
      <c r="QEV33" s="14"/>
      <c r="QEW33" s="14"/>
      <c r="QEX33" s="14"/>
      <c r="QEY33" s="14"/>
      <c r="QEZ33" s="14"/>
      <c r="QFA33" s="14"/>
      <c r="QFB33" s="14"/>
      <c r="QFC33" s="14"/>
      <c r="QFD33" s="14"/>
      <c r="QFE33" s="14"/>
      <c r="QFF33" s="14"/>
      <c r="QFG33" s="14"/>
      <c r="QFH33" s="14"/>
      <c r="QFI33" s="14"/>
      <c r="QFJ33" s="14"/>
      <c r="QFK33" s="14"/>
      <c r="QFL33" s="14"/>
      <c r="QFM33" s="14"/>
      <c r="QFN33" s="14"/>
      <c r="QFO33" s="14"/>
      <c r="QFP33" s="14"/>
      <c r="QFQ33" s="14"/>
      <c r="QFR33" s="14"/>
      <c r="QFS33" s="14"/>
      <c r="QFT33" s="14"/>
      <c r="QFU33" s="14"/>
      <c r="QFV33" s="14"/>
      <c r="QFW33" s="14"/>
      <c r="QFX33" s="14"/>
      <c r="QFY33" s="14"/>
      <c r="QFZ33" s="14"/>
      <c r="QGA33" s="14"/>
      <c r="QGB33" s="14"/>
      <c r="QGC33" s="14"/>
      <c r="QGD33" s="14"/>
      <c r="QGE33" s="14"/>
      <c r="QGF33" s="14"/>
      <c r="QGG33" s="14"/>
      <c r="QGH33" s="14"/>
      <c r="QGI33" s="14"/>
      <c r="QGJ33" s="14"/>
      <c r="QGK33" s="14"/>
      <c r="QGL33" s="14"/>
      <c r="QGM33" s="14"/>
      <c r="QGN33" s="14"/>
      <c r="QGO33" s="14"/>
      <c r="QGP33" s="14"/>
      <c r="QGQ33" s="14"/>
      <c r="QGR33" s="14"/>
      <c r="QGS33" s="14"/>
      <c r="QGT33" s="14"/>
      <c r="QGU33" s="14"/>
      <c r="QGV33" s="14"/>
      <c r="QGW33" s="14"/>
      <c r="QGX33" s="14"/>
      <c r="QGY33" s="14"/>
      <c r="QGZ33" s="14"/>
      <c r="QHA33" s="14"/>
      <c r="QHB33" s="14"/>
      <c r="QHC33" s="14"/>
      <c r="QHD33" s="14"/>
      <c r="QHE33" s="14"/>
      <c r="QHF33" s="14"/>
      <c r="QHG33" s="14"/>
      <c r="QHH33" s="14"/>
      <c r="QHI33" s="14"/>
      <c r="QHJ33" s="14"/>
      <c r="QHK33" s="14"/>
      <c r="QHL33" s="14"/>
      <c r="QHM33" s="14"/>
      <c r="QHN33" s="14"/>
      <c r="QHO33" s="14"/>
      <c r="QHP33" s="14"/>
      <c r="QHQ33" s="14"/>
      <c r="QHR33" s="14"/>
      <c r="QHS33" s="14"/>
      <c r="QHT33" s="14"/>
      <c r="QHU33" s="14"/>
      <c r="QHV33" s="14"/>
      <c r="QHW33" s="14"/>
      <c r="QHX33" s="14"/>
      <c r="QHY33" s="14"/>
      <c r="QHZ33" s="14"/>
      <c r="QIA33" s="14"/>
      <c r="QIB33" s="14"/>
      <c r="QIC33" s="14"/>
      <c r="QID33" s="14"/>
      <c r="QIE33" s="14"/>
      <c r="QIF33" s="14"/>
      <c r="QIG33" s="14"/>
      <c r="QIH33" s="14"/>
      <c r="QII33" s="14"/>
      <c r="QIJ33" s="14"/>
      <c r="QIK33" s="14"/>
      <c r="QIL33" s="14"/>
      <c r="QIM33" s="14"/>
      <c r="QIN33" s="14"/>
      <c r="QIO33" s="14"/>
      <c r="QIP33" s="14"/>
      <c r="QIQ33" s="14"/>
      <c r="QIR33" s="14"/>
      <c r="QIS33" s="14"/>
      <c r="QIT33" s="14"/>
      <c r="QIU33" s="14"/>
      <c r="QIV33" s="14"/>
      <c r="QIW33" s="14"/>
      <c r="QIX33" s="14"/>
      <c r="QIY33" s="14"/>
      <c r="QIZ33" s="14"/>
      <c r="QJA33" s="14"/>
      <c r="QJB33" s="14"/>
      <c r="QJC33" s="14"/>
      <c r="QJD33" s="14"/>
      <c r="QJE33" s="14"/>
      <c r="QJF33" s="14"/>
      <c r="QJG33" s="14"/>
      <c r="QJH33" s="14"/>
      <c r="QJI33" s="14"/>
      <c r="QJJ33" s="14"/>
      <c r="QJK33" s="14"/>
      <c r="QJL33" s="14"/>
      <c r="QJM33" s="14"/>
      <c r="QJN33" s="14"/>
      <c r="QJO33" s="14"/>
      <c r="QJP33" s="14"/>
      <c r="QJQ33" s="14"/>
      <c r="QJR33" s="14"/>
      <c r="QJS33" s="14"/>
      <c r="QJT33" s="14"/>
      <c r="QJU33" s="14"/>
      <c r="QJV33" s="14"/>
      <c r="QJW33" s="14"/>
      <c r="QJX33" s="14"/>
      <c r="QJY33" s="14"/>
      <c r="QJZ33" s="14"/>
      <c r="QKA33" s="14"/>
      <c r="QKB33" s="14"/>
      <c r="QKC33" s="14"/>
      <c r="QKD33" s="14"/>
      <c r="QKE33" s="14"/>
      <c r="QKF33" s="14"/>
      <c r="QKG33" s="14"/>
      <c r="QKH33" s="14"/>
      <c r="QKI33" s="14"/>
      <c r="QKJ33" s="14"/>
      <c r="QKK33" s="14"/>
      <c r="QKL33" s="14"/>
      <c r="QKM33" s="14"/>
      <c r="QKN33" s="14"/>
      <c r="QKO33" s="14"/>
      <c r="QKP33" s="14"/>
      <c r="QKQ33" s="14"/>
      <c r="QKR33" s="14"/>
      <c r="QKS33" s="14"/>
      <c r="QKT33" s="14"/>
      <c r="QKU33" s="14"/>
      <c r="QKV33" s="14"/>
      <c r="QKW33" s="14"/>
      <c r="QKX33" s="14"/>
      <c r="QKY33" s="14"/>
      <c r="QKZ33" s="14"/>
      <c r="QLA33" s="14"/>
      <c r="QLB33" s="14"/>
      <c r="QLC33" s="14"/>
      <c r="QLD33" s="14"/>
      <c r="QLE33" s="14"/>
      <c r="QLF33" s="14"/>
      <c r="QLG33" s="14"/>
      <c r="QLH33" s="14"/>
      <c r="QLI33" s="14"/>
      <c r="QLJ33" s="14"/>
      <c r="QLK33" s="14"/>
      <c r="QLL33" s="14"/>
      <c r="QLM33" s="14"/>
      <c r="QLN33" s="14"/>
      <c r="QLO33" s="14"/>
      <c r="QLP33" s="14"/>
      <c r="QLQ33" s="14"/>
      <c r="QLR33" s="14"/>
      <c r="QLS33" s="14"/>
      <c r="QLT33" s="14"/>
      <c r="QLU33" s="14"/>
      <c r="QLV33" s="14"/>
      <c r="QLW33" s="14"/>
      <c r="QLX33" s="14"/>
      <c r="QLY33" s="14"/>
      <c r="QLZ33" s="14"/>
      <c r="QMA33" s="14"/>
      <c r="QMB33" s="14"/>
      <c r="QMC33" s="14"/>
      <c r="QMD33" s="14"/>
      <c r="QME33" s="14"/>
      <c r="QMF33" s="14"/>
      <c r="QMG33" s="14"/>
      <c r="QMH33" s="14"/>
      <c r="QMI33" s="14"/>
      <c r="QMJ33" s="14"/>
      <c r="QMK33" s="14"/>
      <c r="QML33" s="14"/>
      <c r="QMM33" s="14"/>
      <c r="QMN33" s="14"/>
      <c r="QMO33" s="14"/>
      <c r="QMP33" s="14"/>
      <c r="QMQ33" s="14"/>
      <c r="QMR33" s="14"/>
      <c r="QMS33" s="14"/>
      <c r="QMT33" s="14"/>
      <c r="QMU33" s="14"/>
      <c r="QMV33" s="14"/>
      <c r="QMW33" s="14"/>
      <c r="QMX33" s="14"/>
      <c r="QMY33" s="14"/>
      <c r="QMZ33" s="14"/>
      <c r="QNA33" s="14"/>
      <c r="QNB33" s="14"/>
      <c r="QNC33" s="14"/>
      <c r="QND33" s="14"/>
      <c r="QNE33" s="14"/>
      <c r="QNF33" s="14"/>
      <c r="QNG33" s="14"/>
      <c r="QNH33" s="14"/>
      <c r="QNI33" s="14"/>
      <c r="QNJ33" s="14"/>
      <c r="QNK33" s="14"/>
      <c r="QNL33" s="14"/>
      <c r="QNM33" s="14"/>
      <c r="QNN33" s="14"/>
      <c r="QNO33" s="14"/>
      <c r="QNP33" s="14"/>
      <c r="QNQ33" s="14"/>
      <c r="QNR33" s="14"/>
      <c r="QNS33" s="14"/>
      <c r="QNT33" s="14"/>
      <c r="QNU33" s="14"/>
      <c r="QNV33" s="14"/>
      <c r="QNW33" s="14"/>
      <c r="QNX33" s="14"/>
      <c r="QNY33" s="14"/>
      <c r="QNZ33" s="14"/>
      <c r="QOA33" s="14"/>
      <c r="QOB33" s="14"/>
      <c r="QOC33" s="14"/>
      <c r="QOD33" s="14"/>
      <c r="QOE33" s="14"/>
      <c r="QOF33" s="14"/>
      <c r="QOG33" s="14"/>
      <c r="QOH33" s="14"/>
      <c r="QOI33" s="14"/>
      <c r="QOJ33" s="14"/>
      <c r="QOK33" s="14"/>
      <c r="QOL33" s="14"/>
      <c r="QOM33" s="14"/>
      <c r="QON33" s="14"/>
      <c r="QOO33" s="14"/>
      <c r="QOP33" s="14"/>
      <c r="QOQ33" s="14"/>
      <c r="QOR33" s="14"/>
      <c r="QOS33" s="14"/>
      <c r="QOT33" s="14"/>
      <c r="QOU33" s="14"/>
      <c r="QOV33" s="14"/>
      <c r="QOW33" s="14"/>
      <c r="QOX33" s="14"/>
      <c r="QOY33" s="14"/>
      <c r="QOZ33" s="14"/>
      <c r="QPA33" s="14"/>
      <c r="QPB33" s="14"/>
      <c r="QPC33" s="14"/>
      <c r="QPD33" s="14"/>
      <c r="QPE33" s="14"/>
      <c r="QPF33" s="14"/>
      <c r="QPG33" s="14"/>
      <c r="QPH33" s="14"/>
      <c r="QPI33" s="14"/>
      <c r="QPJ33" s="14"/>
      <c r="QPK33" s="14"/>
      <c r="QPL33" s="14"/>
      <c r="QPM33" s="14"/>
      <c r="QPN33" s="14"/>
      <c r="QPO33" s="14"/>
      <c r="QPP33" s="14"/>
      <c r="QPQ33" s="14"/>
      <c r="QPR33" s="14"/>
      <c r="QPS33" s="14"/>
      <c r="QPT33" s="14"/>
      <c r="QPU33" s="14"/>
      <c r="QPV33" s="14"/>
      <c r="QPW33" s="14"/>
      <c r="QPX33" s="14"/>
      <c r="QPY33" s="14"/>
      <c r="QPZ33" s="14"/>
      <c r="QQA33" s="14"/>
      <c r="QQB33" s="14"/>
      <c r="QQC33" s="14"/>
      <c r="QQD33" s="14"/>
      <c r="QQE33" s="14"/>
      <c r="QQF33" s="14"/>
      <c r="QQG33" s="14"/>
      <c r="QQH33" s="14"/>
      <c r="QQI33" s="14"/>
      <c r="QQJ33" s="14"/>
      <c r="QQK33" s="14"/>
      <c r="QQL33" s="14"/>
      <c r="QQM33" s="14"/>
      <c r="QQN33" s="14"/>
      <c r="QQO33" s="14"/>
      <c r="QQP33" s="14"/>
      <c r="QQQ33" s="14"/>
      <c r="QQR33" s="14"/>
      <c r="QQS33" s="14"/>
      <c r="QQT33" s="14"/>
      <c r="QQU33" s="14"/>
      <c r="QQV33" s="14"/>
      <c r="QQW33" s="14"/>
      <c r="QQX33" s="14"/>
      <c r="QQY33" s="14"/>
      <c r="QQZ33" s="14"/>
      <c r="QRA33" s="14"/>
      <c r="QRB33" s="14"/>
      <c r="QRC33" s="14"/>
      <c r="QRD33" s="14"/>
      <c r="QRE33" s="14"/>
      <c r="QRF33" s="14"/>
      <c r="QRG33" s="14"/>
      <c r="QRH33" s="14"/>
      <c r="QRI33" s="14"/>
      <c r="QRJ33" s="14"/>
      <c r="QRK33" s="14"/>
      <c r="QRL33" s="14"/>
      <c r="QRM33" s="14"/>
      <c r="QRN33" s="14"/>
      <c r="QRO33" s="14"/>
      <c r="QRP33" s="14"/>
      <c r="QRQ33" s="14"/>
      <c r="QRR33" s="14"/>
      <c r="QRS33" s="14"/>
      <c r="QRT33" s="14"/>
      <c r="QRU33" s="14"/>
      <c r="QRV33" s="14"/>
      <c r="QRW33" s="14"/>
      <c r="QRX33" s="14"/>
      <c r="QRY33" s="14"/>
      <c r="QRZ33" s="14"/>
      <c r="QSA33" s="14"/>
      <c r="QSB33" s="14"/>
      <c r="QSC33" s="14"/>
      <c r="QSD33" s="14"/>
      <c r="QSE33" s="14"/>
      <c r="QSF33" s="14"/>
      <c r="QSG33" s="14"/>
      <c r="QSH33" s="14"/>
      <c r="QSI33" s="14"/>
      <c r="QSJ33" s="14"/>
      <c r="QSK33" s="14"/>
      <c r="QSL33" s="14"/>
      <c r="QSM33" s="14"/>
      <c r="QSN33" s="14"/>
      <c r="QSO33" s="14"/>
      <c r="QSP33" s="14"/>
      <c r="QSQ33" s="14"/>
      <c r="QSR33" s="14"/>
      <c r="QSS33" s="14"/>
      <c r="QST33" s="14"/>
      <c r="QSU33" s="14"/>
      <c r="QSV33" s="14"/>
      <c r="QSW33" s="14"/>
      <c r="QSX33" s="14"/>
      <c r="QSY33" s="14"/>
      <c r="QSZ33" s="14"/>
      <c r="QTA33" s="14"/>
      <c r="QTB33" s="14"/>
      <c r="QTC33" s="14"/>
      <c r="QTD33" s="14"/>
      <c r="QTE33" s="14"/>
      <c r="QTF33" s="14"/>
      <c r="QTG33" s="14"/>
      <c r="QTH33" s="14"/>
      <c r="QTI33" s="14"/>
      <c r="QTJ33" s="14"/>
      <c r="QTK33" s="14"/>
      <c r="QTL33" s="14"/>
      <c r="QTM33" s="14"/>
      <c r="QTN33" s="14"/>
      <c r="QTO33" s="14"/>
      <c r="QTP33" s="14"/>
      <c r="QTQ33" s="14"/>
      <c r="QTR33" s="14"/>
      <c r="QTS33" s="14"/>
      <c r="QTT33" s="14"/>
      <c r="QTU33" s="14"/>
      <c r="QTV33" s="14"/>
      <c r="QTW33" s="14"/>
      <c r="QTX33" s="14"/>
      <c r="QTY33" s="14"/>
      <c r="QTZ33" s="14"/>
      <c r="QUA33" s="14"/>
      <c r="QUB33" s="14"/>
      <c r="QUC33" s="14"/>
      <c r="QUD33" s="14"/>
      <c r="QUE33" s="14"/>
      <c r="QUF33" s="14"/>
      <c r="QUG33" s="14"/>
      <c r="QUH33" s="14"/>
      <c r="QUI33" s="14"/>
      <c r="QUJ33" s="14"/>
      <c r="QUK33" s="14"/>
      <c r="QUL33" s="14"/>
      <c r="QUM33" s="14"/>
      <c r="QUN33" s="14"/>
      <c r="QUO33" s="14"/>
      <c r="QUP33" s="14"/>
      <c r="QUQ33" s="14"/>
      <c r="QUR33" s="14"/>
      <c r="QUS33" s="14"/>
      <c r="QUT33" s="14"/>
      <c r="QUU33" s="14"/>
      <c r="QUV33" s="14"/>
      <c r="QUW33" s="14"/>
      <c r="QUX33" s="14"/>
      <c r="QUY33" s="14"/>
      <c r="QUZ33" s="14"/>
      <c r="QVA33" s="14"/>
      <c r="QVB33" s="14"/>
      <c r="QVC33" s="14"/>
      <c r="QVD33" s="14"/>
      <c r="QVE33" s="14"/>
      <c r="QVF33" s="14"/>
      <c r="QVG33" s="14"/>
      <c r="QVH33" s="14"/>
      <c r="QVI33" s="14"/>
      <c r="QVJ33" s="14"/>
      <c r="QVK33" s="14"/>
      <c r="QVL33" s="14"/>
      <c r="QVM33" s="14"/>
      <c r="QVN33" s="14"/>
      <c r="QVO33" s="14"/>
      <c r="QVP33" s="14"/>
      <c r="QVQ33" s="14"/>
      <c r="QVR33" s="14"/>
      <c r="QVS33" s="14"/>
      <c r="QVT33" s="14"/>
      <c r="QVU33" s="14"/>
      <c r="QVV33" s="14"/>
      <c r="QVW33" s="14"/>
      <c r="QVX33" s="14"/>
      <c r="QVY33" s="14"/>
      <c r="QVZ33" s="14"/>
      <c r="QWA33" s="14"/>
      <c r="QWB33" s="14"/>
      <c r="QWC33" s="14"/>
      <c r="QWD33" s="14"/>
      <c r="QWE33" s="14"/>
      <c r="QWF33" s="14"/>
      <c r="QWG33" s="14"/>
      <c r="QWH33" s="14"/>
      <c r="QWI33" s="14"/>
      <c r="QWJ33" s="14"/>
      <c r="QWK33" s="14"/>
      <c r="QWL33" s="14"/>
      <c r="QWM33" s="14"/>
      <c r="QWN33" s="14"/>
      <c r="QWO33" s="14"/>
      <c r="QWP33" s="14"/>
      <c r="QWQ33" s="14"/>
      <c r="QWR33" s="14"/>
      <c r="QWS33" s="14"/>
      <c r="QWT33" s="14"/>
      <c r="QWU33" s="14"/>
      <c r="QWV33" s="14"/>
      <c r="QWW33" s="14"/>
      <c r="QWX33" s="14"/>
      <c r="QWY33" s="14"/>
      <c r="QWZ33" s="14"/>
      <c r="QXA33" s="14"/>
      <c r="QXB33" s="14"/>
      <c r="QXC33" s="14"/>
      <c r="QXD33" s="14"/>
      <c r="QXE33" s="14"/>
      <c r="QXF33" s="14"/>
      <c r="QXG33" s="14"/>
      <c r="QXH33" s="14"/>
      <c r="QXI33" s="14"/>
      <c r="QXJ33" s="14"/>
      <c r="QXK33" s="14"/>
      <c r="QXL33" s="14"/>
      <c r="QXM33" s="14"/>
      <c r="QXN33" s="14"/>
      <c r="QXO33" s="14"/>
      <c r="QXP33" s="14"/>
      <c r="QXQ33" s="14"/>
      <c r="QXR33" s="14"/>
      <c r="QXS33" s="14"/>
      <c r="QXT33" s="14"/>
      <c r="QXU33" s="14"/>
      <c r="QXV33" s="14"/>
      <c r="QXW33" s="14"/>
      <c r="QXX33" s="14"/>
      <c r="QXY33" s="14"/>
      <c r="QXZ33" s="14"/>
      <c r="QYA33" s="14"/>
      <c r="QYB33" s="14"/>
      <c r="QYC33" s="14"/>
      <c r="QYD33" s="14"/>
      <c r="QYE33" s="14"/>
      <c r="QYF33" s="14"/>
      <c r="QYG33" s="14"/>
      <c r="QYH33" s="14"/>
      <c r="QYI33" s="14"/>
      <c r="QYJ33" s="14"/>
      <c r="QYK33" s="14"/>
      <c r="QYL33" s="14"/>
      <c r="QYM33" s="14"/>
      <c r="QYN33" s="14"/>
      <c r="QYO33" s="14"/>
      <c r="QYP33" s="14"/>
      <c r="QYQ33" s="14"/>
      <c r="QYR33" s="14"/>
      <c r="QYS33" s="14"/>
      <c r="QYT33" s="14"/>
      <c r="QYU33" s="14"/>
      <c r="QYV33" s="14"/>
      <c r="QYW33" s="14"/>
      <c r="QYX33" s="14"/>
      <c r="QYY33" s="14"/>
      <c r="QYZ33" s="14"/>
      <c r="QZA33" s="14"/>
      <c r="QZB33" s="14"/>
      <c r="QZC33" s="14"/>
      <c r="QZD33" s="14"/>
      <c r="QZE33" s="14"/>
      <c r="QZF33" s="14"/>
      <c r="QZG33" s="14"/>
      <c r="QZH33" s="14"/>
      <c r="QZI33" s="14"/>
      <c r="QZJ33" s="14"/>
      <c r="QZK33" s="14"/>
      <c r="QZL33" s="14"/>
      <c r="QZM33" s="14"/>
      <c r="QZN33" s="14"/>
      <c r="QZO33" s="14"/>
      <c r="QZP33" s="14"/>
      <c r="QZQ33" s="14"/>
      <c r="QZR33" s="14"/>
      <c r="QZS33" s="14"/>
      <c r="QZT33" s="14"/>
      <c r="QZU33" s="14"/>
      <c r="QZV33" s="14"/>
      <c r="QZW33" s="14"/>
      <c r="QZX33" s="14"/>
      <c r="QZY33" s="14"/>
      <c r="QZZ33" s="14"/>
      <c r="RAA33" s="14"/>
      <c r="RAB33" s="14"/>
      <c r="RAC33" s="14"/>
      <c r="RAD33" s="14"/>
      <c r="RAE33" s="14"/>
      <c r="RAF33" s="14"/>
      <c r="RAG33" s="14"/>
      <c r="RAH33" s="14"/>
      <c r="RAI33" s="14"/>
      <c r="RAJ33" s="14"/>
      <c r="RAK33" s="14"/>
      <c r="RAL33" s="14"/>
      <c r="RAM33" s="14"/>
      <c r="RAN33" s="14"/>
      <c r="RAO33" s="14"/>
      <c r="RAP33" s="14"/>
      <c r="RAQ33" s="14"/>
      <c r="RAR33" s="14"/>
      <c r="RAS33" s="14"/>
      <c r="RAT33" s="14"/>
      <c r="RAU33" s="14"/>
      <c r="RAV33" s="14"/>
      <c r="RAW33" s="14"/>
      <c r="RAX33" s="14"/>
      <c r="RAY33" s="14"/>
      <c r="RAZ33" s="14"/>
      <c r="RBA33" s="14"/>
      <c r="RBB33" s="14"/>
      <c r="RBC33" s="14"/>
      <c r="RBD33" s="14"/>
      <c r="RBE33" s="14"/>
      <c r="RBF33" s="14"/>
      <c r="RBG33" s="14"/>
      <c r="RBH33" s="14"/>
      <c r="RBI33" s="14"/>
      <c r="RBJ33" s="14"/>
      <c r="RBK33" s="14"/>
      <c r="RBL33" s="14"/>
      <c r="RBM33" s="14"/>
      <c r="RBN33" s="14"/>
      <c r="RBO33" s="14"/>
      <c r="RBP33" s="14"/>
      <c r="RBQ33" s="14"/>
      <c r="RBR33" s="14"/>
      <c r="RBS33" s="14"/>
      <c r="RBT33" s="14"/>
      <c r="RBU33" s="14"/>
      <c r="RBV33" s="14"/>
      <c r="RBW33" s="14"/>
      <c r="RBX33" s="14"/>
      <c r="RBY33" s="14"/>
      <c r="RBZ33" s="14"/>
      <c r="RCA33" s="14"/>
      <c r="RCB33" s="14"/>
      <c r="RCC33" s="14"/>
      <c r="RCD33" s="14"/>
      <c r="RCE33" s="14"/>
      <c r="RCF33" s="14"/>
      <c r="RCG33" s="14"/>
      <c r="RCH33" s="14"/>
      <c r="RCI33" s="14"/>
      <c r="RCJ33" s="14"/>
      <c r="RCK33" s="14"/>
      <c r="RCL33" s="14"/>
      <c r="RCM33" s="14"/>
      <c r="RCN33" s="14"/>
      <c r="RCO33" s="14"/>
      <c r="RCP33" s="14"/>
      <c r="RCQ33" s="14"/>
      <c r="RCR33" s="14"/>
      <c r="RCS33" s="14"/>
      <c r="RCT33" s="14"/>
      <c r="RCU33" s="14"/>
      <c r="RCV33" s="14"/>
      <c r="RCW33" s="14"/>
      <c r="RCX33" s="14"/>
      <c r="RCY33" s="14"/>
      <c r="RCZ33" s="14"/>
      <c r="RDA33" s="14"/>
      <c r="RDB33" s="14"/>
      <c r="RDC33" s="14"/>
      <c r="RDD33" s="14"/>
      <c r="RDE33" s="14"/>
      <c r="RDF33" s="14"/>
      <c r="RDG33" s="14"/>
      <c r="RDH33" s="14"/>
      <c r="RDI33" s="14"/>
      <c r="RDJ33" s="14"/>
      <c r="RDK33" s="14"/>
      <c r="RDL33" s="14"/>
      <c r="RDM33" s="14"/>
      <c r="RDN33" s="14"/>
      <c r="RDO33" s="14"/>
      <c r="RDP33" s="14"/>
      <c r="RDQ33" s="14"/>
      <c r="RDR33" s="14"/>
      <c r="RDS33" s="14"/>
      <c r="RDT33" s="14"/>
      <c r="RDU33" s="14"/>
      <c r="RDV33" s="14"/>
      <c r="RDW33" s="14"/>
      <c r="RDX33" s="14"/>
      <c r="RDY33" s="14"/>
      <c r="RDZ33" s="14"/>
      <c r="REA33" s="14"/>
      <c r="REB33" s="14"/>
      <c r="REC33" s="14"/>
      <c r="RED33" s="14"/>
      <c r="REE33" s="14"/>
      <c r="REF33" s="14"/>
      <c r="REG33" s="14"/>
      <c r="REH33" s="14"/>
      <c r="REI33" s="14"/>
      <c r="REJ33" s="14"/>
      <c r="REK33" s="14"/>
      <c r="REL33" s="14"/>
      <c r="REM33" s="14"/>
      <c r="REN33" s="14"/>
      <c r="REO33" s="14"/>
      <c r="REP33" s="14"/>
      <c r="REQ33" s="14"/>
      <c r="RER33" s="14"/>
      <c r="RES33" s="14"/>
      <c r="RET33" s="14"/>
      <c r="REU33" s="14"/>
      <c r="REV33" s="14"/>
      <c r="REW33" s="14"/>
      <c r="REX33" s="14"/>
      <c r="REY33" s="14"/>
      <c r="REZ33" s="14"/>
      <c r="RFA33" s="14"/>
      <c r="RFB33" s="14"/>
      <c r="RFC33" s="14"/>
      <c r="RFD33" s="14"/>
      <c r="RFE33" s="14"/>
      <c r="RFF33" s="14"/>
      <c r="RFG33" s="14"/>
      <c r="RFH33" s="14"/>
      <c r="RFI33" s="14"/>
      <c r="RFJ33" s="14"/>
      <c r="RFK33" s="14"/>
      <c r="RFL33" s="14"/>
      <c r="RFM33" s="14"/>
      <c r="RFN33" s="14"/>
      <c r="RFO33" s="14"/>
      <c r="RFP33" s="14"/>
      <c r="RFQ33" s="14"/>
      <c r="RFR33" s="14"/>
      <c r="RFS33" s="14"/>
      <c r="RFT33" s="14"/>
      <c r="RFU33" s="14"/>
      <c r="RFV33" s="14"/>
      <c r="RFW33" s="14"/>
      <c r="RFX33" s="14"/>
      <c r="RFY33" s="14"/>
      <c r="RFZ33" s="14"/>
      <c r="RGA33" s="14"/>
      <c r="RGB33" s="14"/>
      <c r="RGC33" s="14"/>
      <c r="RGD33" s="14"/>
      <c r="RGE33" s="14"/>
      <c r="RGF33" s="14"/>
      <c r="RGG33" s="14"/>
      <c r="RGH33" s="14"/>
      <c r="RGI33" s="14"/>
      <c r="RGJ33" s="14"/>
      <c r="RGK33" s="14"/>
      <c r="RGL33" s="14"/>
      <c r="RGM33" s="14"/>
      <c r="RGN33" s="14"/>
      <c r="RGO33" s="14"/>
      <c r="RGP33" s="14"/>
      <c r="RGQ33" s="14"/>
      <c r="RGR33" s="14"/>
      <c r="RGS33" s="14"/>
      <c r="RGT33" s="14"/>
      <c r="RGU33" s="14"/>
      <c r="RGV33" s="14"/>
      <c r="RGW33" s="14"/>
      <c r="RGX33" s="14"/>
      <c r="RGY33" s="14"/>
      <c r="RGZ33" s="14"/>
      <c r="RHA33" s="14"/>
      <c r="RHB33" s="14"/>
      <c r="RHC33" s="14"/>
      <c r="RHD33" s="14"/>
      <c r="RHE33" s="14"/>
      <c r="RHF33" s="14"/>
      <c r="RHG33" s="14"/>
      <c r="RHH33" s="14"/>
      <c r="RHI33" s="14"/>
      <c r="RHJ33" s="14"/>
      <c r="RHK33" s="14"/>
      <c r="RHL33" s="14"/>
      <c r="RHM33" s="14"/>
      <c r="RHN33" s="14"/>
      <c r="RHO33" s="14"/>
      <c r="RHP33" s="14"/>
      <c r="RHQ33" s="14"/>
      <c r="RHR33" s="14"/>
      <c r="RHS33" s="14"/>
      <c r="RHT33" s="14"/>
      <c r="RHU33" s="14"/>
      <c r="RHV33" s="14"/>
      <c r="RHW33" s="14"/>
      <c r="RHX33" s="14"/>
      <c r="RHY33" s="14"/>
      <c r="RHZ33" s="14"/>
      <c r="RIA33" s="14"/>
      <c r="RIB33" s="14"/>
      <c r="RIC33" s="14"/>
      <c r="RID33" s="14"/>
      <c r="RIE33" s="14"/>
      <c r="RIF33" s="14"/>
      <c r="RIG33" s="14"/>
      <c r="RIH33" s="14"/>
      <c r="RII33" s="14"/>
      <c r="RIJ33" s="14"/>
      <c r="RIK33" s="14"/>
      <c r="RIL33" s="14"/>
      <c r="RIM33" s="14"/>
      <c r="RIN33" s="14"/>
      <c r="RIO33" s="14"/>
      <c r="RIP33" s="14"/>
      <c r="RIQ33" s="14"/>
      <c r="RIR33" s="14"/>
      <c r="RIS33" s="14"/>
      <c r="RIT33" s="14"/>
      <c r="RIU33" s="14"/>
      <c r="RIV33" s="14"/>
      <c r="RIW33" s="14"/>
      <c r="RIX33" s="14"/>
      <c r="RIY33" s="14"/>
      <c r="RIZ33" s="14"/>
      <c r="RJA33" s="14"/>
      <c r="RJB33" s="14"/>
      <c r="RJC33" s="14"/>
      <c r="RJD33" s="14"/>
      <c r="RJE33" s="14"/>
      <c r="RJF33" s="14"/>
      <c r="RJG33" s="14"/>
      <c r="RJH33" s="14"/>
      <c r="RJI33" s="14"/>
      <c r="RJJ33" s="14"/>
      <c r="RJK33" s="14"/>
      <c r="RJL33" s="14"/>
      <c r="RJM33" s="14"/>
      <c r="RJN33" s="14"/>
      <c r="RJO33" s="14"/>
      <c r="RJP33" s="14"/>
      <c r="RJQ33" s="14"/>
      <c r="RJR33" s="14"/>
      <c r="RJS33" s="14"/>
      <c r="RJT33" s="14"/>
      <c r="RJU33" s="14"/>
      <c r="RJV33" s="14"/>
      <c r="RJW33" s="14"/>
      <c r="RJX33" s="14"/>
      <c r="RJY33" s="14"/>
      <c r="RJZ33" s="14"/>
      <c r="RKA33" s="14"/>
      <c r="RKB33" s="14"/>
      <c r="RKC33" s="14"/>
      <c r="RKD33" s="14"/>
      <c r="RKE33" s="14"/>
      <c r="RKF33" s="14"/>
      <c r="RKG33" s="14"/>
      <c r="RKH33" s="14"/>
      <c r="RKI33" s="14"/>
      <c r="RKJ33" s="14"/>
      <c r="RKK33" s="14"/>
      <c r="RKL33" s="14"/>
      <c r="RKM33" s="14"/>
      <c r="RKN33" s="14"/>
      <c r="RKO33" s="14"/>
      <c r="RKP33" s="14"/>
      <c r="RKQ33" s="14"/>
      <c r="RKR33" s="14"/>
      <c r="RKS33" s="14"/>
      <c r="RKT33" s="14"/>
      <c r="RKU33" s="14"/>
      <c r="RKV33" s="14"/>
      <c r="RKW33" s="14"/>
      <c r="RKX33" s="14"/>
      <c r="RKY33" s="14"/>
      <c r="RKZ33" s="14"/>
      <c r="RLA33" s="14"/>
      <c r="RLB33" s="14"/>
      <c r="RLC33" s="14"/>
      <c r="RLD33" s="14"/>
      <c r="RLE33" s="14"/>
      <c r="RLF33" s="14"/>
      <c r="RLG33" s="14"/>
      <c r="RLH33" s="14"/>
      <c r="RLI33" s="14"/>
      <c r="RLJ33" s="14"/>
      <c r="RLK33" s="14"/>
      <c r="RLL33" s="14"/>
      <c r="RLM33" s="14"/>
      <c r="RLN33" s="14"/>
      <c r="RLO33" s="14"/>
      <c r="RLP33" s="14"/>
      <c r="RLQ33" s="14"/>
      <c r="RLR33" s="14"/>
      <c r="RLS33" s="14"/>
      <c r="RLT33" s="14"/>
      <c r="RLU33" s="14"/>
      <c r="RLV33" s="14"/>
      <c r="RLW33" s="14"/>
      <c r="RLX33" s="14"/>
      <c r="RLY33" s="14"/>
      <c r="RLZ33" s="14"/>
      <c r="RMA33" s="14"/>
      <c r="RMB33" s="14"/>
      <c r="RMC33" s="14"/>
      <c r="RMD33" s="14"/>
      <c r="RME33" s="14"/>
      <c r="RMF33" s="14"/>
      <c r="RMG33" s="14"/>
      <c r="RMH33" s="14"/>
      <c r="RMI33" s="14"/>
      <c r="RMJ33" s="14"/>
      <c r="RMK33" s="14"/>
      <c r="RML33" s="14"/>
      <c r="RMM33" s="14"/>
      <c r="RMN33" s="14"/>
      <c r="RMO33" s="14"/>
      <c r="RMP33" s="14"/>
      <c r="RMQ33" s="14"/>
      <c r="RMR33" s="14"/>
      <c r="RMS33" s="14"/>
      <c r="RMT33" s="14"/>
      <c r="RMU33" s="14"/>
      <c r="RMV33" s="14"/>
      <c r="RMW33" s="14"/>
      <c r="RMX33" s="14"/>
      <c r="RMY33" s="14"/>
      <c r="RMZ33" s="14"/>
      <c r="RNA33" s="14"/>
      <c r="RNB33" s="14"/>
      <c r="RNC33" s="14"/>
      <c r="RND33" s="14"/>
      <c r="RNE33" s="14"/>
      <c r="RNF33" s="14"/>
      <c r="RNG33" s="14"/>
      <c r="RNH33" s="14"/>
      <c r="RNI33" s="14"/>
      <c r="RNJ33" s="14"/>
      <c r="RNK33" s="14"/>
      <c r="RNL33" s="14"/>
      <c r="RNM33" s="14"/>
      <c r="RNN33" s="14"/>
      <c r="RNO33" s="14"/>
      <c r="RNP33" s="14"/>
      <c r="RNQ33" s="14"/>
      <c r="RNR33" s="14"/>
      <c r="RNS33" s="14"/>
      <c r="RNT33" s="14"/>
      <c r="RNU33" s="14"/>
      <c r="RNV33" s="14"/>
      <c r="RNW33" s="14"/>
      <c r="RNX33" s="14"/>
      <c r="RNY33" s="14"/>
      <c r="RNZ33" s="14"/>
      <c r="ROA33" s="14"/>
      <c r="ROB33" s="14"/>
      <c r="ROC33" s="14"/>
      <c r="ROD33" s="14"/>
      <c r="ROE33" s="14"/>
      <c r="ROF33" s="14"/>
      <c r="ROG33" s="14"/>
      <c r="ROH33" s="14"/>
      <c r="ROI33" s="14"/>
      <c r="ROJ33" s="14"/>
      <c r="ROK33" s="14"/>
      <c r="ROL33" s="14"/>
      <c r="ROM33" s="14"/>
      <c r="RON33" s="14"/>
      <c r="ROO33" s="14"/>
      <c r="ROP33" s="14"/>
      <c r="ROQ33" s="14"/>
      <c r="ROR33" s="14"/>
      <c r="ROS33" s="14"/>
      <c r="ROT33" s="14"/>
      <c r="ROU33" s="14"/>
      <c r="ROV33" s="14"/>
      <c r="ROW33" s="14"/>
      <c r="ROX33" s="14"/>
      <c r="ROY33" s="14"/>
      <c r="ROZ33" s="14"/>
      <c r="RPA33" s="14"/>
      <c r="RPB33" s="14"/>
      <c r="RPC33" s="14"/>
      <c r="RPD33" s="14"/>
      <c r="RPE33" s="14"/>
      <c r="RPF33" s="14"/>
      <c r="RPG33" s="14"/>
      <c r="RPH33" s="14"/>
      <c r="RPI33" s="14"/>
      <c r="RPJ33" s="14"/>
      <c r="RPK33" s="14"/>
      <c r="RPL33" s="14"/>
      <c r="RPM33" s="14"/>
      <c r="RPN33" s="14"/>
      <c r="RPO33" s="14"/>
      <c r="RPP33" s="14"/>
      <c r="RPQ33" s="14"/>
      <c r="RPR33" s="14"/>
      <c r="RPS33" s="14"/>
      <c r="RPT33" s="14"/>
      <c r="RPU33" s="14"/>
      <c r="RPV33" s="14"/>
      <c r="RPW33" s="14"/>
      <c r="RPX33" s="14"/>
      <c r="RPY33" s="14"/>
      <c r="RPZ33" s="14"/>
      <c r="RQA33" s="14"/>
      <c r="RQB33" s="14"/>
      <c r="RQC33" s="14"/>
      <c r="RQD33" s="14"/>
      <c r="RQE33" s="14"/>
      <c r="RQF33" s="14"/>
      <c r="RQG33" s="14"/>
      <c r="RQH33" s="14"/>
      <c r="RQI33" s="14"/>
      <c r="RQJ33" s="14"/>
      <c r="RQK33" s="14"/>
      <c r="RQL33" s="14"/>
      <c r="RQM33" s="14"/>
      <c r="RQN33" s="14"/>
      <c r="RQO33" s="14"/>
      <c r="RQP33" s="14"/>
      <c r="RQQ33" s="14"/>
      <c r="RQR33" s="14"/>
      <c r="RQS33" s="14"/>
      <c r="RQT33" s="14"/>
      <c r="RQU33" s="14"/>
      <c r="RQV33" s="14"/>
      <c r="RQW33" s="14"/>
      <c r="RQX33" s="14"/>
      <c r="RQY33" s="14"/>
      <c r="RQZ33" s="14"/>
      <c r="RRA33" s="14"/>
      <c r="RRB33" s="14"/>
      <c r="RRC33" s="14"/>
      <c r="RRD33" s="14"/>
      <c r="RRE33" s="14"/>
      <c r="RRF33" s="14"/>
      <c r="RRG33" s="14"/>
      <c r="RRH33" s="14"/>
      <c r="RRI33" s="14"/>
      <c r="RRJ33" s="14"/>
      <c r="RRK33" s="14"/>
      <c r="RRL33" s="14"/>
      <c r="RRM33" s="14"/>
      <c r="RRN33" s="14"/>
      <c r="RRO33" s="14"/>
      <c r="RRP33" s="14"/>
      <c r="RRQ33" s="14"/>
      <c r="RRR33" s="14"/>
      <c r="RRS33" s="14"/>
      <c r="RRT33" s="14"/>
      <c r="RRU33" s="14"/>
      <c r="RRV33" s="14"/>
      <c r="RRW33" s="14"/>
      <c r="RRX33" s="14"/>
      <c r="RRY33" s="14"/>
      <c r="RRZ33" s="14"/>
      <c r="RSA33" s="14"/>
      <c r="RSB33" s="14"/>
      <c r="RSC33" s="14"/>
      <c r="RSD33" s="14"/>
      <c r="RSE33" s="14"/>
      <c r="RSF33" s="14"/>
      <c r="RSG33" s="14"/>
      <c r="RSH33" s="14"/>
      <c r="RSI33" s="14"/>
      <c r="RSJ33" s="14"/>
      <c r="RSK33" s="14"/>
      <c r="RSL33" s="14"/>
      <c r="RSM33" s="14"/>
      <c r="RSN33" s="14"/>
      <c r="RSO33" s="14"/>
      <c r="RSP33" s="14"/>
      <c r="RSQ33" s="14"/>
      <c r="RSR33" s="14"/>
      <c r="RSS33" s="14"/>
      <c r="RST33" s="14"/>
      <c r="RSU33" s="14"/>
      <c r="RSV33" s="14"/>
      <c r="RSW33" s="14"/>
      <c r="RSX33" s="14"/>
      <c r="RSY33" s="14"/>
      <c r="RSZ33" s="14"/>
      <c r="RTA33" s="14"/>
      <c r="RTB33" s="14"/>
      <c r="RTC33" s="14"/>
      <c r="RTD33" s="14"/>
      <c r="RTE33" s="14"/>
      <c r="RTF33" s="14"/>
      <c r="RTG33" s="14"/>
      <c r="RTH33" s="14"/>
      <c r="RTI33" s="14"/>
      <c r="RTJ33" s="14"/>
      <c r="RTK33" s="14"/>
      <c r="RTL33" s="14"/>
      <c r="RTM33" s="14"/>
      <c r="RTN33" s="14"/>
      <c r="RTO33" s="14"/>
      <c r="RTP33" s="14"/>
      <c r="RTQ33" s="14"/>
      <c r="RTR33" s="14"/>
      <c r="RTS33" s="14"/>
      <c r="RTT33" s="14"/>
      <c r="RTU33" s="14"/>
      <c r="RTV33" s="14"/>
      <c r="RTW33" s="14"/>
      <c r="RTX33" s="14"/>
      <c r="RTY33" s="14"/>
      <c r="RTZ33" s="14"/>
      <c r="RUA33" s="14"/>
      <c r="RUB33" s="14"/>
      <c r="RUC33" s="14"/>
      <c r="RUD33" s="14"/>
      <c r="RUE33" s="14"/>
      <c r="RUF33" s="14"/>
      <c r="RUG33" s="14"/>
      <c r="RUH33" s="14"/>
      <c r="RUI33" s="14"/>
      <c r="RUJ33" s="14"/>
      <c r="RUK33" s="14"/>
      <c r="RUL33" s="14"/>
      <c r="RUM33" s="14"/>
      <c r="RUN33" s="14"/>
      <c r="RUO33" s="14"/>
      <c r="RUP33" s="14"/>
      <c r="RUQ33" s="14"/>
      <c r="RUR33" s="14"/>
      <c r="RUS33" s="14"/>
      <c r="RUT33" s="14"/>
      <c r="RUU33" s="14"/>
      <c r="RUV33" s="14"/>
      <c r="RUW33" s="14"/>
      <c r="RUX33" s="14"/>
      <c r="RUY33" s="14"/>
      <c r="RUZ33" s="14"/>
      <c r="RVA33" s="14"/>
      <c r="RVB33" s="14"/>
      <c r="RVC33" s="14"/>
      <c r="RVD33" s="14"/>
      <c r="RVE33" s="14"/>
      <c r="RVF33" s="14"/>
      <c r="RVG33" s="14"/>
      <c r="RVH33" s="14"/>
      <c r="RVI33" s="14"/>
      <c r="RVJ33" s="14"/>
      <c r="RVK33" s="14"/>
      <c r="RVL33" s="14"/>
      <c r="RVM33" s="14"/>
      <c r="RVN33" s="14"/>
      <c r="RVO33" s="14"/>
      <c r="RVP33" s="14"/>
      <c r="RVQ33" s="14"/>
      <c r="RVR33" s="14"/>
      <c r="RVS33" s="14"/>
      <c r="RVT33" s="14"/>
      <c r="RVU33" s="14"/>
      <c r="RVV33" s="14"/>
      <c r="RVW33" s="14"/>
      <c r="RVX33" s="14"/>
      <c r="RVY33" s="14"/>
      <c r="RVZ33" s="14"/>
      <c r="RWA33" s="14"/>
      <c r="RWB33" s="14"/>
      <c r="RWC33" s="14"/>
      <c r="RWD33" s="14"/>
      <c r="RWE33" s="14"/>
      <c r="RWF33" s="14"/>
      <c r="RWG33" s="14"/>
      <c r="RWH33" s="14"/>
      <c r="RWI33" s="14"/>
      <c r="RWJ33" s="14"/>
      <c r="RWK33" s="14"/>
      <c r="RWL33" s="14"/>
      <c r="RWM33" s="14"/>
      <c r="RWN33" s="14"/>
      <c r="RWO33" s="14"/>
      <c r="RWP33" s="14"/>
      <c r="RWQ33" s="14"/>
      <c r="RWR33" s="14"/>
      <c r="RWS33" s="14"/>
      <c r="RWT33" s="14"/>
      <c r="RWU33" s="14"/>
      <c r="RWV33" s="14"/>
      <c r="RWW33" s="14"/>
      <c r="RWX33" s="14"/>
      <c r="RWY33" s="14"/>
      <c r="RWZ33" s="14"/>
      <c r="RXA33" s="14"/>
      <c r="RXB33" s="14"/>
      <c r="RXC33" s="14"/>
      <c r="RXD33" s="14"/>
      <c r="RXE33" s="14"/>
      <c r="RXF33" s="14"/>
      <c r="RXG33" s="14"/>
      <c r="RXH33" s="14"/>
      <c r="RXI33" s="14"/>
      <c r="RXJ33" s="14"/>
      <c r="RXK33" s="14"/>
      <c r="RXL33" s="14"/>
      <c r="RXM33" s="14"/>
      <c r="RXN33" s="14"/>
      <c r="RXO33" s="14"/>
      <c r="RXP33" s="14"/>
      <c r="RXQ33" s="14"/>
      <c r="RXR33" s="14"/>
      <c r="RXS33" s="14"/>
      <c r="RXT33" s="14"/>
      <c r="RXU33" s="14"/>
      <c r="RXV33" s="14"/>
      <c r="RXW33" s="14"/>
      <c r="RXX33" s="14"/>
      <c r="RXY33" s="14"/>
      <c r="RXZ33" s="14"/>
      <c r="RYA33" s="14"/>
      <c r="RYB33" s="14"/>
      <c r="RYC33" s="14"/>
      <c r="RYD33" s="14"/>
      <c r="RYE33" s="14"/>
      <c r="RYF33" s="14"/>
      <c r="RYG33" s="14"/>
      <c r="RYH33" s="14"/>
      <c r="RYI33" s="14"/>
      <c r="RYJ33" s="14"/>
      <c r="RYK33" s="14"/>
      <c r="RYL33" s="14"/>
      <c r="RYM33" s="14"/>
      <c r="RYN33" s="14"/>
      <c r="RYO33" s="14"/>
      <c r="RYP33" s="14"/>
      <c r="RYQ33" s="14"/>
      <c r="RYR33" s="14"/>
      <c r="RYS33" s="14"/>
      <c r="RYT33" s="14"/>
      <c r="RYU33" s="14"/>
      <c r="RYV33" s="14"/>
      <c r="RYW33" s="14"/>
      <c r="RYX33" s="14"/>
      <c r="RYY33" s="14"/>
      <c r="RYZ33" s="14"/>
      <c r="RZA33" s="14"/>
      <c r="RZB33" s="14"/>
      <c r="RZC33" s="14"/>
      <c r="RZD33" s="14"/>
      <c r="RZE33" s="14"/>
      <c r="RZF33" s="14"/>
      <c r="RZG33" s="14"/>
      <c r="RZH33" s="14"/>
      <c r="RZI33" s="14"/>
      <c r="RZJ33" s="14"/>
      <c r="RZK33" s="14"/>
      <c r="RZL33" s="14"/>
      <c r="RZM33" s="14"/>
      <c r="RZN33" s="14"/>
      <c r="RZO33" s="14"/>
      <c r="RZP33" s="14"/>
      <c r="RZQ33" s="14"/>
      <c r="RZR33" s="14"/>
      <c r="RZS33" s="14"/>
      <c r="RZT33" s="14"/>
      <c r="RZU33" s="14"/>
      <c r="RZV33" s="14"/>
      <c r="RZW33" s="14"/>
      <c r="RZX33" s="14"/>
      <c r="RZY33" s="14"/>
      <c r="RZZ33" s="14"/>
      <c r="SAA33" s="14"/>
      <c r="SAB33" s="14"/>
      <c r="SAC33" s="14"/>
      <c r="SAD33" s="14"/>
      <c r="SAE33" s="14"/>
      <c r="SAF33" s="14"/>
      <c r="SAG33" s="14"/>
      <c r="SAH33" s="14"/>
      <c r="SAI33" s="14"/>
      <c r="SAJ33" s="14"/>
      <c r="SAK33" s="14"/>
      <c r="SAL33" s="14"/>
      <c r="SAM33" s="14"/>
      <c r="SAN33" s="14"/>
      <c r="SAO33" s="14"/>
      <c r="SAP33" s="14"/>
      <c r="SAQ33" s="14"/>
      <c r="SAR33" s="14"/>
      <c r="SAS33" s="14"/>
      <c r="SAT33" s="14"/>
      <c r="SAU33" s="14"/>
      <c r="SAV33" s="14"/>
      <c r="SAW33" s="14"/>
      <c r="SAX33" s="14"/>
      <c r="SAY33" s="14"/>
      <c r="SAZ33" s="14"/>
      <c r="SBA33" s="14"/>
      <c r="SBB33" s="14"/>
      <c r="SBC33" s="14"/>
      <c r="SBD33" s="14"/>
      <c r="SBE33" s="14"/>
      <c r="SBF33" s="14"/>
      <c r="SBG33" s="14"/>
      <c r="SBH33" s="14"/>
      <c r="SBI33" s="14"/>
      <c r="SBJ33" s="14"/>
      <c r="SBK33" s="14"/>
      <c r="SBL33" s="14"/>
      <c r="SBM33" s="14"/>
      <c r="SBN33" s="14"/>
      <c r="SBO33" s="14"/>
      <c r="SBP33" s="14"/>
      <c r="SBQ33" s="14"/>
      <c r="SBR33" s="14"/>
      <c r="SBS33" s="14"/>
      <c r="SBT33" s="14"/>
      <c r="SBU33" s="14"/>
      <c r="SBV33" s="14"/>
      <c r="SBW33" s="14"/>
      <c r="SBX33" s="14"/>
      <c r="SBY33" s="14"/>
      <c r="SBZ33" s="14"/>
      <c r="SCA33" s="14"/>
      <c r="SCB33" s="14"/>
      <c r="SCC33" s="14"/>
      <c r="SCD33" s="14"/>
      <c r="SCE33" s="14"/>
      <c r="SCF33" s="14"/>
      <c r="SCG33" s="14"/>
      <c r="SCH33" s="14"/>
      <c r="SCI33" s="14"/>
      <c r="SCJ33" s="14"/>
      <c r="SCK33" s="14"/>
      <c r="SCL33" s="14"/>
      <c r="SCM33" s="14"/>
      <c r="SCN33" s="14"/>
      <c r="SCO33" s="14"/>
      <c r="SCP33" s="14"/>
      <c r="SCQ33" s="14"/>
      <c r="SCR33" s="14"/>
      <c r="SCS33" s="14"/>
      <c r="SCT33" s="14"/>
      <c r="SCU33" s="14"/>
      <c r="SCV33" s="14"/>
      <c r="SCW33" s="14"/>
      <c r="SCX33" s="14"/>
      <c r="SCY33" s="14"/>
      <c r="SCZ33" s="14"/>
      <c r="SDA33" s="14"/>
      <c r="SDB33" s="14"/>
      <c r="SDC33" s="14"/>
      <c r="SDD33" s="14"/>
      <c r="SDE33" s="14"/>
      <c r="SDF33" s="14"/>
      <c r="SDG33" s="14"/>
      <c r="SDH33" s="14"/>
      <c r="SDI33" s="14"/>
      <c r="SDJ33" s="14"/>
      <c r="SDK33" s="14"/>
      <c r="SDL33" s="14"/>
      <c r="SDM33" s="14"/>
      <c r="SDN33" s="14"/>
      <c r="SDO33" s="14"/>
      <c r="SDP33" s="14"/>
      <c r="SDQ33" s="14"/>
      <c r="SDR33" s="14"/>
      <c r="SDS33" s="14"/>
      <c r="SDT33" s="14"/>
      <c r="SDU33" s="14"/>
      <c r="SDV33" s="14"/>
      <c r="SDW33" s="14"/>
      <c r="SDX33" s="14"/>
      <c r="SDY33" s="14"/>
      <c r="SDZ33" s="14"/>
      <c r="SEA33" s="14"/>
      <c r="SEB33" s="14"/>
      <c r="SEC33" s="14"/>
      <c r="SED33" s="14"/>
      <c r="SEE33" s="14"/>
      <c r="SEF33" s="14"/>
      <c r="SEG33" s="14"/>
      <c r="SEH33" s="14"/>
      <c r="SEI33" s="14"/>
      <c r="SEJ33" s="14"/>
      <c r="SEK33" s="14"/>
      <c r="SEL33" s="14"/>
      <c r="SEM33" s="14"/>
      <c r="SEN33" s="14"/>
      <c r="SEO33" s="14"/>
      <c r="SEP33" s="14"/>
      <c r="SEQ33" s="14"/>
      <c r="SER33" s="14"/>
      <c r="SES33" s="14"/>
      <c r="SET33" s="14"/>
      <c r="SEU33" s="14"/>
      <c r="SEV33" s="14"/>
      <c r="SEW33" s="14"/>
      <c r="SEX33" s="14"/>
      <c r="SEY33" s="14"/>
      <c r="SEZ33" s="14"/>
      <c r="SFA33" s="14"/>
      <c r="SFB33" s="14"/>
      <c r="SFC33" s="14"/>
      <c r="SFD33" s="14"/>
      <c r="SFE33" s="14"/>
      <c r="SFF33" s="14"/>
      <c r="SFG33" s="14"/>
      <c r="SFH33" s="14"/>
      <c r="SFI33" s="14"/>
      <c r="SFJ33" s="14"/>
      <c r="SFK33" s="14"/>
      <c r="SFL33" s="14"/>
      <c r="SFM33" s="14"/>
      <c r="SFN33" s="14"/>
      <c r="SFO33" s="14"/>
      <c r="SFP33" s="14"/>
      <c r="SFQ33" s="14"/>
      <c r="SFR33" s="14"/>
      <c r="SFS33" s="14"/>
      <c r="SFT33" s="14"/>
      <c r="SFU33" s="14"/>
      <c r="SFV33" s="14"/>
      <c r="SFW33" s="14"/>
      <c r="SFX33" s="14"/>
      <c r="SFY33" s="14"/>
      <c r="SFZ33" s="14"/>
      <c r="SGA33" s="14"/>
      <c r="SGB33" s="14"/>
      <c r="SGC33" s="14"/>
      <c r="SGD33" s="14"/>
      <c r="SGE33" s="14"/>
      <c r="SGF33" s="14"/>
      <c r="SGG33" s="14"/>
      <c r="SGH33" s="14"/>
      <c r="SGI33" s="14"/>
      <c r="SGJ33" s="14"/>
      <c r="SGK33" s="14"/>
      <c r="SGL33" s="14"/>
      <c r="SGM33" s="14"/>
      <c r="SGN33" s="14"/>
      <c r="SGO33" s="14"/>
      <c r="SGP33" s="14"/>
      <c r="SGQ33" s="14"/>
      <c r="SGR33" s="14"/>
      <c r="SGS33" s="14"/>
      <c r="SGT33" s="14"/>
      <c r="SGU33" s="14"/>
      <c r="SGV33" s="14"/>
      <c r="SGW33" s="14"/>
      <c r="SGX33" s="14"/>
      <c r="SGY33" s="14"/>
      <c r="SGZ33" s="14"/>
      <c r="SHA33" s="14"/>
      <c r="SHB33" s="14"/>
      <c r="SHC33" s="14"/>
      <c r="SHD33" s="14"/>
      <c r="SHE33" s="14"/>
      <c r="SHF33" s="14"/>
      <c r="SHG33" s="14"/>
      <c r="SHH33" s="14"/>
      <c r="SHI33" s="14"/>
      <c r="SHJ33" s="14"/>
      <c r="SHK33" s="14"/>
      <c r="SHL33" s="14"/>
      <c r="SHM33" s="14"/>
      <c r="SHN33" s="14"/>
      <c r="SHO33" s="14"/>
      <c r="SHP33" s="14"/>
      <c r="SHQ33" s="14"/>
      <c r="SHR33" s="14"/>
      <c r="SHS33" s="14"/>
      <c r="SHT33" s="14"/>
      <c r="SHU33" s="14"/>
      <c r="SHV33" s="14"/>
      <c r="SHW33" s="14"/>
      <c r="SHX33" s="14"/>
      <c r="SHY33" s="14"/>
      <c r="SHZ33" s="14"/>
      <c r="SIA33" s="14"/>
      <c r="SIB33" s="14"/>
      <c r="SIC33" s="14"/>
      <c r="SID33" s="14"/>
      <c r="SIE33" s="14"/>
      <c r="SIF33" s="14"/>
      <c r="SIG33" s="14"/>
      <c r="SIH33" s="14"/>
      <c r="SII33" s="14"/>
      <c r="SIJ33" s="14"/>
      <c r="SIK33" s="14"/>
      <c r="SIL33" s="14"/>
      <c r="SIM33" s="14"/>
      <c r="SIN33" s="14"/>
      <c r="SIO33" s="14"/>
      <c r="SIP33" s="14"/>
      <c r="SIQ33" s="14"/>
      <c r="SIR33" s="14"/>
      <c r="SIS33" s="14"/>
      <c r="SIT33" s="14"/>
      <c r="SIU33" s="14"/>
      <c r="SIV33" s="14"/>
      <c r="SIW33" s="14"/>
      <c r="SIX33" s="14"/>
      <c r="SIY33" s="14"/>
      <c r="SIZ33" s="14"/>
      <c r="SJA33" s="14"/>
      <c r="SJB33" s="14"/>
      <c r="SJC33" s="14"/>
      <c r="SJD33" s="14"/>
      <c r="SJE33" s="14"/>
      <c r="SJF33" s="14"/>
      <c r="SJG33" s="14"/>
      <c r="SJH33" s="14"/>
      <c r="SJI33" s="14"/>
      <c r="SJJ33" s="14"/>
      <c r="SJK33" s="14"/>
      <c r="SJL33" s="14"/>
      <c r="SJM33" s="14"/>
      <c r="SJN33" s="14"/>
      <c r="SJO33" s="14"/>
      <c r="SJP33" s="14"/>
      <c r="SJQ33" s="14"/>
      <c r="SJR33" s="14"/>
      <c r="SJS33" s="14"/>
      <c r="SJT33" s="14"/>
      <c r="SJU33" s="14"/>
      <c r="SJV33" s="14"/>
      <c r="SJW33" s="14"/>
      <c r="SJX33" s="14"/>
      <c r="SJY33" s="14"/>
      <c r="SJZ33" s="14"/>
      <c r="SKA33" s="14"/>
      <c r="SKB33" s="14"/>
      <c r="SKC33" s="14"/>
      <c r="SKD33" s="14"/>
      <c r="SKE33" s="14"/>
      <c r="SKF33" s="14"/>
      <c r="SKG33" s="14"/>
      <c r="SKH33" s="14"/>
      <c r="SKI33" s="14"/>
      <c r="SKJ33" s="14"/>
      <c r="SKK33" s="14"/>
      <c r="SKL33" s="14"/>
      <c r="SKM33" s="14"/>
      <c r="SKN33" s="14"/>
      <c r="SKO33" s="14"/>
      <c r="SKP33" s="14"/>
      <c r="SKQ33" s="14"/>
      <c r="SKR33" s="14"/>
      <c r="SKS33" s="14"/>
      <c r="SKT33" s="14"/>
      <c r="SKU33" s="14"/>
      <c r="SKV33" s="14"/>
      <c r="SKW33" s="14"/>
      <c r="SKX33" s="14"/>
      <c r="SKY33" s="14"/>
      <c r="SKZ33" s="14"/>
      <c r="SLA33" s="14"/>
      <c r="SLB33" s="14"/>
      <c r="SLC33" s="14"/>
      <c r="SLD33" s="14"/>
      <c r="SLE33" s="14"/>
      <c r="SLF33" s="14"/>
      <c r="SLG33" s="14"/>
      <c r="SLH33" s="14"/>
      <c r="SLI33" s="14"/>
      <c r="SLJ33" s="14"/>
      <c r="SLK33" s="14"/>
      <c r="SLL33" s="14"/>
      <c r="SLM33" s="14"/>
      <c r="SLN33" s="14"/>
      <c r="SLO33" s="14"/>
      <c r="SLP33" s="14"/>
      <c r="SLQ33" s="14"/>
      <c r="SLR33" s="14"/>
      <c r="SLS33" s="14"/>
      <c r="SLT33" s="14"/>
      <c r="SLU33" s="14"/>
      <c r="SLV33" s="14"/>
      <c r="SLW33" s="14"/>
      <c r="SLX33" s="14"/>
      <c r="SLY33" s="14"/>
      <c r="SLZ33" s="14"/>
      <c r="SMA33" s="14"/>
      <c r="SMB33" s="14"/>
      <c r="SMC33" s="14"/>
      <c r="SMD33" s="14"/>
      <c r="SME33" s="14"/>
      <c r="SMF33" s="14"/>
      <c r="SMG33" s="14"/>
      <c r="SMH33" s="14"/>
      <c r="SMI33" s="14"/>
      <c r="SMJ33" s="14"/>
      <c r="SMK33" s="14"/>
      <c r="SML33" s="14"/>
      <c r="SMM33" s="14"/>
      <c r="SMN33" s="14"/>
      <c r="SMO33" s="14"/>
      <c r="SMP33" s="14"/>
      <c r="SMQ33" s="14"/>
      <c r="SMR33" s="14"/>
      <c r="SMS33" s="14"/>
      <c r="SMT33" s="14"/>
      <c r="SMU33" s="14"/>
      <c r="SMV33" s="14"/>
      <c r="SMW33" s="14"/>
      <c r="SMX33" s="14"/>
      <c r="SMY33" s="14"/>
      <c r="SMZ33" s="14"/>
      <c r="SNA33" s="14"/>
      <c r="SNB33" s="14"/>
      <c r="SNC33" s="14"/>
      <c r="SND33" s="14"/>
      <c r="SNE33" s="14"/>
      <c r="SNF33" s="14"/>
      <c r="SNG33" s="14"/>
      <c r="SNH33" s="14"/>
      <c r="SNI33" s="14"/>
      <c r="SNJ33" s="14"/>
      <c r="SNK33" s="14"/>
      <c r="SNL33" s="14"/>
      <c r="SNM33" s="14"/>
      <c r="SNN33" s="14"/>
      <c r="SNO33" s="14"/>
      <c r="SNP33" s="14"/>
      <c r="SNQ33" s="14"/>
      <c r="SNR33" s="14"/>
      <c r="SNS33" s="14"/>
      <c r="SNT33" s="14"/>
      <c r="SNU33" s="14"/>
      <c r="SNV33" s="14"/>
      <c r="SNW33" s="14"/>
      <c r="SNX33" s="14"/>
      <c r="SNY33" s="14"/>
      <c r="SNZ33" s="14"/>
      <c r="SOA33" s="14"/>
      <c r="SOB33" s="14"/>
      <c r="SOC33" s="14"/>
      <c r="SOD33" s="14"/>
      <c r="SOE33" s="14"/>
      <c r="SOF33" s="14"/>
      <c r="SOG33" s="14"/>
      <c r="SOH33" s="14"/>
      <c r="SOI33" s="14"/>
      <c r="SOJ33" s="14"/>
      <c r="SOK33" s="14"/>
      <c r="SOL33" s="14"/>
      <c r="SOM33" s="14"/>
      <c r="SON33" s="14"/>
      <c r="SOO33" s="14"/>
      <c r="SOP33" s="14"/>
      <c r="SOQ33" s="14"/>
      <c r="SOR33" s="14"/>
      <c r="SOS33" s="14"/>
      <c r="SOT33" s="14"/>
      <c r="SOU33" s="14"/>
      <c r="SOV33" s="14"/>
      <c r="SOW33" s="14"/>
      <c r="SOX33" s="14"/>
      <c r="SOY33" s="14"/>
      <c r="SOZ33" s="14"/>
      <c r="SPA33" s="14"/>
      <c r="SPB33" s="14"/>
      <c r="SPC33" s="14"/>
      <c r="SPD33" s="14"/>
      <c r="SPE33" s="14"/>
      <c r="SPF33" s="14"/>
      <c r="SPG33" s="14"/>
      <c r="SPH33" s="14"/>
      <c r="SPI33" s="14"/>
      <c r="SPJ33" s="14"/>
      <c r="SPK33" s="14"/>
      <c r="SPL33" s="14"/>
      <c r="SPM33" s="14"/>
      <c r="SPN33" s="14"/>
      <c r="SPO33" s="14"/>
      <c r="SPP33" s="14"/>
      <c r="SPQ33" s="14"/>
      <c r="SPR33" s="14"/>
      <c r="SPS33" s="14"/>
      <c r="SPT33" s="14"/>
      <c r="SPU33" s="14"/>
      <c r="SPV33" s="14"/>
      <c r="SPW33" s="14"/>
      <c r="SPX33" s="14"/>
      <c r="SPY33" s="14"/>
      <c r="SPZ33" s="14"/>
      <c r="SQA33" s="14"/>
      <c r="SQB33" s="14"/>
      <c r="SQC33" s="14"/>
      <c r="SQD33" s="14"/>
      <c r="SQE33" s="14"/>
      <c r="SQF33" s="14"/>
      <c r="SQG33" s="14"/>
      <c r="SQH33" s="14"/>
      <c r="SQI33" s="14"/>
      <c r="SQJ33" s="14"/>
      <c r="SQK33" s="14"/>
      <c r="SQL33" s="14"/>
      <c r="SQM33" s="14"/>
      <c r="SQN33" s="14"/>
      <c r="SQO33" s="14"/>
      <c r="SQP33" s="14"/>
      <c r="SQQ33" s="14"/>
      <c r="SQR33" s="14"/>
      <c r="SQS33" s="14"/>
      <c r="SQT33" s="14"/>
      <c r="SQU33" s="14"/>
      <c r="SQV33" s="14"/>
      <c r="SQW33" s="14"/>
      <c r="SQX33" s="14"/>
      <c r="SQY33" s="14"/>
      <c r="SQZ33" s="14"/>
      <c r="SRA33" s="14"/>
      <c r="SRB33" s="14"/>
      <c r="SRC33" s="14"/>
      <c r="SRD33" s="14"/>
      <c r="SRE33" s="14"/>
      <c r="SRF33" s="14"/>
      <c r="SRG33" s="14"/>
      <c r="SRH33" s="14"/>
      <c r="SRI33" s="14"/>
      <c r="SRJ33" s="14"/>
      <c r="SRK33" s="14"/>
      <c r="SRL33" s="14"/>
      <c r="SRM33" s="14"/>
      <c r="SRN33" s="14"/>
      <c r="SRO33" s="14"/>
      <c r="SRP33" s="14"/>
      <c r="SRQ33" s="14"/>
      <c r="SRR33" s="14"/>
      <c r="SRS33" s="14"/>
      <c r="SRT33" s="14"/>
      <c r="SRU33" s="14"/>
      <c r="SRV33" s="14"/>
      <c r="SRW33" s="14"/>
      <c r="SRX33" s="14"/>
      <c r="SRY33" s="14"/>
      <c r="SRZ33" s="14"/>
      <c r="SSA33" s="14"/>
      <c r="SSB33" s="14"/>
      <c r="SSC33" s="14"/>
      <c r="SSD33" s="14"/>
      <c r="SSE33" s="14"/>
      <c r="SSF33" s="14"/>
      <c r="SSG33" s="14"/>
      <c r="SSH33" s="14"/>
      <c r="SSI33" s="14"/>
      <c r="SSJ33" s="14"/>
      <c r="SSK33" s="14"/>
      <c r="SSL33" s="14"/>
      <c r="SSM33" s="14"/>
      <c r="SSN33" s="14"/>
      <c r="SSO33" s="14"/>
      <c r="SSP33" s="14"/>
      <c r="SSQ33" s="14"/>
      <c r="SSR33" s="14"/>
      <c r="SSS33" s="14"/>
      <c r="SST33" s="14"/>
      <c r="SSU33" s="14"/>
      <c r="SSV33" s="14"/>
      <c r="SSW33" s="14"/>
      <c r="SSX33" s="14"/>
      <c r="SSY33" s="14"/>
      <c r="SSZ33" s="14"/>
      <c r="STA33" s="14"/>
      <c r="STB33" s="14"/>
      <c r="STC33" s="14"/>
      <c r="STD33" s="14"/>
      <c r="STE33" s="14"/>
      <c r="STF33" s="14"/>
      <c r="STG33" s="14"/>
      <c r="STH33" s="14"/>
      <c r="STI33" s="14"/>
      <c r="STJ33" s="14"/>
      <c r="STK33" s="14"/>
      <c r="STL33" s="14"/>
      <c r="STM33" s="14"/>
      <c r="STN33" s="14"/>
      <c r="STO33" s="14"/>
      <c r="STP33" s="14"/>
      <c r="STQ33" s="14"/>
      <c r="STR33" s="14"/>
      <c r="STS33" s="14"/>
      <c r="STT33" s="14"/>
      <c r="STU33" s="14"/>
      <c r="STV33" s="14"/>
      <c r="STW33" s="14"/>
      <c r="STX33" s="14"/>
      <c r="STY33" s="14"/>
      <c r="STZ33" s="14"/>
      <c r="SUA33" s="14"/>
      <c r="SUB33" s="14"/>
      <c r="SUC33" s="14"/>
      <c r="SUD33" s="14"/>
      <c r="SUE33" s="14"/>
      <c r="SUF33" s="14"/>
      <c r="SUG33" s="14"/>
      <c r="SUH33" s="14"/>
      <c r="SUI33" s="14"/>
      <c r="SUJ33" s="14"/>
      <c r="SUK33" s="14"/>
      <c r="SUL33" s="14"/>
      <c r="SUM33" s="14"/>
      <c r="SUN33" s="14"/>
      <c r="SUO33" s="14"/>
      <c r="SUP33" s="14"/>
      <c r="SUQ33" s="14"/>
      <c r="SUR33" s="14"/>
      <c r="SUS33" s="14"/>
      <c r="SUT33" s="14"/>
      <c r="SUU33" s="14"/>
      <c r="SUV33" s="14"/>
      <c r="SUW33" s="14"/>
      <c r="SUX33" s="14"/>
      <c r="SUY33" s="14"/>
      <c r="SUZ33" s="14"/>
      <c r="SVA33" s="14"/>
      <c r="SVB33" s="14"/>
      <c r="SVC33" s="14"/>
      <c r="SVD33" s="14"/>
      <c r="SVE33" s="14"/>
      <c r="SVF33" s="14"/>
      <c r="SVG33" s="14"/>
      <c r="SVH33" s="14"/>
      <c r="SVI33" s="14"/>
      <c r="SVJ33" s="14"/>
      <c r="SVK33" s="14"/>
      <c r="SVL33" s="14"/>
      <c r="SVM33" s="14"/>
      <c r="SVN33" s="14"/>
      <c r="SVO33" s="14"/>
      <c r="SVP33" s="14"/>
      <c r="SVQ33" s="14"/>
      <c r="SVR33" s="14"/>
      <c r="SVS33" s="14"/>
      <c r="SVT33" s="14"/>
      <c r="SVU33" s="14"/>
      <c r="SVV33" s="14"/>
      <c r="SVW33" s="14"/>
      <c r="SVX33" s="14"/>
      <c r="SVY33" s="14"/>
      <c r="SVZ33" s="14"/>
      <c r="SWA33" s="14"/>
      <c r="SWB33" s="14"/>
      <c r="SWC33" s="14"/>
      <c r="SWD33" s="14"/>
      <c r="SWE33" s="14"/>
      <c r="SWF33" s="14"/>
      <c r="SWG33" s="14"/>
      <c r="SWH33" s="14"/>
      <c r="SWI33" s="14"/>
      <c r="SWJ33" s="14"/>
      <c r="SWK33" s="14"/>
      <c r="SWL33" s="14"/>
      <c r="SWM33" s="14"/>
      <c r="SWN33" s="14"/>
      <c r="SWO33" s="14"/>
      <c r="SWP33" s="14"/>
      <c r="SWQ33" s="14"/>
      <c r="SWR33" s="14"/>
      <c r="SWS33" s="14"/>
      <c r="SWT33" s="14"/>
      <c r="SWU33" s="14"/>
      <c r="SWV33" s="14"/>
      <c r="SWW33" s="14"/>
      <c r="SWX33" s="14"/>
      <c r="SWY33" s="14"/>
      <c r="SWZ33" s="14"/>
      <c r="SXA33" s="14"/>
      <c r="SXB33" s="14"/>
      <c r="SXC33" s="14"/>
      <c r="SXD33" s="14"/>
      <c r="SXE33" s="14"/>
      <c r="SXF33" s="14"/>
      <c r="SXG33" s="14"/>
      <c r="SXH33" s="14"/>
      <c r="SXI33" s="14"/>
      <c r="SXJ33" s="14"/>
      <c r="SXK33" s="14"/>
      <c r="SXL33" s="14"/>
      <c r="SXM33" s="14"/>
      <c r="SXN33" s="14"/>
      <c r="SXO33" s="14"/>
      <c r="SXP33" s="14"/>
      <c r="SXQ33" s="14"/>
      <c r="SXR33" s="14"/>
      <c r="SXS33" s="14"/>
      <c r="SXT33" s="14"/>
      <c r="SXU33" s="14"/>
      <c r="SXV33" s="14"/>
      <c r="SXW33" s="14"/>
      <c r="SXX33" s="14"/>
      <c r="SXY33" s="14"/>
      <c r="SXZ33" s="14"/>
      <c r="SYA33" s="14"/>
      <c r="SYB33" s="14"/>
      <c r="SYC33" s="14"/>
      <c r="SYD33" s="14"/>
      <c r="SYE33" s="14"/>
      <c r="SYF33" s="14"/>
      <c r="SYG33" s="14"/>
      <c r="SYH33" s="14"/>
      <c r="SYI33" s="14"/>
      <c r="SYJ33" s="14"/>
      <c r="SYK33" s="14"/>
      <c r="SYL33" s="14"/>
      <c r="SYM33" s="14"/>
      <c r="SYN33" s="14"/>
      <c r="SYO33" s="14"/>
      <c r="SYP33" s="14"/>
      <c r="SYQ33" s="14"/>
      <c r="SYR33" s="14"/>
      <c r="SYS33" s="14"/>
      <c r="SYT33" s="14"/>
      <c r="SYU33" s="14"/>
      <c r="SYV33" s="14"/>
      <c r="SYW33" s="14"/>
      <c r="SYX33" s="14"/>
      <c r="SYY33" s="14"/>
      <c r="SYZ33" s="14"/>
      <c r="SZA33" s="14"/>
      <c r="SZB33" s="14"/>
      <c r="SZC33" s="14"/>
      <c r="SZD33" s="14"/>
      <c r="SZE33" s="14"/>
      <c r="SZF33" s="14"/>
      <c r="SZG33" s="14"/>
      <c r="SZH33" s="14"/>
      <c r="SZI33" s="14"/>
      <c r="SZJ33" s="14"/>
      <c r="SZK33" s="14"/>
      <c r="SZL33" s="14"/>
      <c r="SZM33" s="14"/>
      <c r="SZN33" s="14"/>
      <c r="SZO33" s="14"/>
      <c r="SZP33" s="14"/>
      <c r="SZQ33" s="14"/>
      <c r="SZR33" s="14"/>
      <c r="SZS33" s="14"/>
      <c r="SZT33" s="14"/>
      <c r="SZU33" s="14"/>
      <c r="SZV33" s="14"/>
      <c r="SZW33" s="14"/>
      <c r="SZX33" s="14"/>
      <c r="SZY33" s="14"/>
      <c r="SZZ33" s="14"/>
      <c r="TAA33" s="14"/>
      <c r="TAB33" s="14"/>
      <c r="TAC33" s="14"/>
      <c r="TAD33" s="14"/>
      <c r="TAE33" s="14"/>
      <c r="TAF33" s="14"/>
      <c r="TAG33" s="14"/>
      <c r="TAH33" s="14"/>
      <c r="TAI33" s="14"/>
      <c r="TAJ33" s="14"/>
      <c r="TAK33" s="14"/>
      <c r="TAL33" s="14"/>
      <c r="TAM33" s="14"/>
      <c r="TAN33" s="14"/>
      <c r="TAO33" s="14"/>
      <c r="TAP33" s="14"/>
      <c r="TAQ33" s="14"/>
      <c r="TAR33" s="14"/>
      <c r="TAS33" s="14"/>
      <c r="TAT33" s="14"/>
      <c r="TAU33" s="14"/>
      <c r="TAV33" s="14"/>
      <c r="TAW33" s="14"/>
      <c r="TAX33" s="14"/>
      <c r="TAY33" s="14"/>
      <c r="TAZ33" s="14"/>
      <c r="TBA33" s="14"/>
      <c r="TBB33" s="14"/>
      <c r="TBC33" s="14"/>
      <c r="TBD33" s="14"/>
      <c r="TBE33" s="14"/>
      <c r="TBF33" s="14"/>
      <c r="TBG33" s="14"/>
      <c r="TBH33" s="14"/>
      <c r="TBI33" s="14"/>
      <c r="TBJ33" s="14"/>
      <c r="TBK33" s="14"/>
      <c r="TBL33" s="14"/>
      <c r="TBM33" s="14"/>
      <c r="TBN33" s="14"/>
      <c r="TBO33" s="14"/>
      <c r="TBP33" s="14"/>
      <c r="TBQ33" s="14"/>
      <c r="TBR33" s="14"/>
      <c r="TBS33" s="14"/>
      <c r="TBT33" s="14"/>
      <c r="TBU33" s="14"/>
      <c r="TBV33" s="14"/>
      <c r="TBW33" s="14"/>
      <c r="TBX33" s="14"/>
      <c r="TBY33" s="14"/>
      <c r="TBZ33" s="14"/>
      <c r="TCA33" s="14"/>
      <c r="TCB33" s="14"/>
      <c r="TCC33" s="14"/>
      <c r="TCD33" s="14"/>
      <c r="TCE33" s="14"/>
      <c r="TCF33" s="14"/>
      <c r="TCG33" s="14"/>
      <c r="TCH33" s="14"/>
      <c r="TCI33" s="14"/>
      <c r="TCJ33" s="14"/>
      <c r="TCK33" s="14"/>
      <c r="TCL33" s="14"/>
      <c r="TCM33" s="14"/>
      <c r="TCN33" s="14"/>
      <c r="TCO33" s="14"/>
      <c r="TCP33" s="14"/>
      <c r="TCQ33" s="14"/>
      <c r="TCR33" s="14"/>
      <c r="TCS33" s="14"/>
      <c r="TCT33" s="14"/>
      <c r="TCU33" s="14"/>
      <c r="TCV33" s="14"/>
      <c r="TCW33" s="14"/>
      <c r="TCX33" s="14"/>
      <c r="TCY33" s="14"/>
      <c r="TCZ33" s="14"/>
      <c r="TDA33" s="14"/>
      <c r="TDB33" s="14"/>
      <c r="TDC33" s="14"/>
      <c r="TDD33" s="14"/>
      <c r="TDE33" s="14"/>
      <c r="TDF33" s="14"/>
      <c r="TDG33" s="14"/>
      <c r="TDH33" s="14"/>
      <c r="TDI33" s="14"/>
      <c r="TDJ33" s="14"/>
      <c r="TDK33" s="14"/>
      <c r="TDL33" s="14"/>
      <c r="TDM33" s="14"/>
      <c r="TDN33" s="14"/>
      <c r="TDO33" s="14"/>
      <c r="TDP33" s="14"/>
      <c r="TDQ33" s="14"/>
      <c r="TDR33" s="14"/>
      <c r="TDS33" s="14"/>
      <c r="TDT33" s="14"/>
      <c r="TDU33" s="14"/>
      <c r="TDV33" s="14"/>
      <c r="TDW33" s="14"/>
      <c r="TDX33" s="14"/>
      <c r="TDY33" s="14"/>
      <c r="TDZ33" s="14"/>
      <c r="TEA33" s="14"/>
      <c r="TEB33" s="14"/>
      <c r="TEC33" s="14"/>
      <c r="TED33" s="14"/>
      <c r="TEE33" s="14"/>
      <c r="TEF33" s="14"/>
      <c r="TEG33" s="14"/>
      <c r="TEH33" s="14"/>
      <c r="TEI33" s="14"/>
      <c r="TEJ33" s="14"/>
      <c r="TEK33" s="14"/>
      <c r="TEL33" s="14"/>
      <c r="TEM33" s="14"/>
      <c r="TEN33" s="14"/>
      <c r="TEO33" s="14"/>
      <c r="TEP33" s="14"/>
      <c r="TEQ33" s="14"/>
      <c r="TER33" s="14"/>
      <c r="TES33" s="14"/>
      <c r="TET33" s="14"/>
      <c r="TEU33" s="14"/>
      <c r="TEV33" s="14"/>
      <c r="TEW33" s="14"/>
      <c r="TEX33" s="14"/>
      <c r="TEY33" s="14"/>
      <c r="TEZ33" s="14"/>
      <c r="TFA33" s="14"/>
      <c r="TFB33" s="14"/>
      <c r="TFC33" s="14"/>
      <c r="TFD33" s="14"/>
      <c r="TFE33" s="14"/>
      <c r="TFF33" s="14"/>
      <c r="TFG33" s="14"/>
      <c r="TFH33" s="14"/>
      <c r="TFI33" s="14"/>
      <c r="TFJ33" s="14"/>
      <c r="TFK33" s="14"/>
      <c r="TFL33" s="14"/>
      <c r="TFM33" s="14"/>
      <c r="TFN33" s="14"/>
      <c r="TFO33" s="14"/>
      <c r="TFP33" s="14"/>
      <c r="TFQ33" s="14"/>
      <c r="TFR33" s="14"/>
      <c r="TFS33" s="14"/>
      <c r="TFT33" s="14"/>
      <c r="TFU33" s="14"/>
      <c r="TFV33" s="14"/>
      <c r="TFW33" s="14"/>
      <c r="TFX33" s="14"/>
      <c r="TFY33" s="14"/>
      <c r="TFZ33" s="14"/>
      <c r="TGA33" s="14"/>
      <c r="TGB33" s="14"/>
      <c r="TGC33" s="14"/>
      <c r="TGD33" s="14"/>
      <c r="TGE33" s="14"/>
      <c r="TGF33" s="14"/>
      <c r="TGG33" s="14"/>
      <c r="TGH33" s="14"/>
      <c r="TGI33" s="14"/>
      <c r="TGJ33" s="14"/>
      <c r="TGK33" s="14"/>
      <c r="TGL33" s="14"/>
      <c r="TGM33" s="14"/>
      <c r="TGN33" s="14"/>
      <c r="TGO33" s="14"/>
      <c r="TGP33" s="14"/>
      <c r="TGQ33" s="14"/>
      <c r="TGR33" s="14"/>
      <c r="TGS33" s="14"/>
      <c r="TGT33" s="14"/>
      <c r="TGU33" s="14"/>
      <c r="TGV33" s="14"/>
      <c r="TGW33" s="14"/>
      <c r="TGX33" s="14"/>
      <c r="TGY33" s="14"/>
      <c r="TGZ33" s="14"/>
      <c r="THA33" s="14"/>
      <c r="THB33" s="14"/>
      <c r="THC33" s="14"/>
      <c r="THD33" s="14"/>
      <c r="THE33" s="14"/>
      <c r="THF33" s="14"/>
      <c r="THG33" s="14"/>
      <c r="THH33" s="14"/>
      <c r="THI33" s="14"/>
      <c r="THJ33" s="14"/>
      <c r="THK33" s="14"/>
      <c r="THL33" s="14"/>
      <c r="THM33" s="14"/>
      <c r="THN33" s="14"/>
      <c r="THO33" s="14"/>
      <c r="THP33" s="14"/>
      <c r="THQ33" s="14"/>
      <c r="THR33" s="14"/>
      <c r="THS33" s="14"/>
      <c r="THT33" s="14"/>
      <c r="THU33" s="14"/>
      <c r="THV33" s="14"/>
      <c r="THW33" s="14"/>
      <c r="THX33" s="14"/>
      <c r="THY33" s="14"/>
      <c r="THZ33" s="14"/>
      <c r="TIA33" s="14"/>
      <c r="TIB33" s="14"/>
      <c r="TIC33" s="14"/>
      <c r="TID33" s="14"/>
      <c r="TIE33" s="14"/>
      <c r="TIF33" s="14"/>
      <c r="TIG33" s="14"/>
      <c r="TIH33" s="14"/>
      <c r="TII33" s="14"/>
      <c r="TIJ33" s="14"/>
      <c r="TIK33" s="14"/>
      <c r="TIL33" s="14"/>
      <c r="TIM33" s="14"/>
      <c r="TIN33" s="14"/>
      <c r="TIO33" s="14"/>
      <c r="TIP33" s="14"/>
      <c r="TIQ33" s="14"/>
      <c r="TIR33" s="14"/>
      <c r="TIS33" s="14"/>
      <c r="TIT33" s="14"/>
      <c r="TIU33" s="14"/>
      <c r="TIV33" s="14"/>
      <c r="TIW33" s="14"/>
      <c r="TIX33" s="14"/>
      <c r="TIY33" s="14"/>
      <c r="TIZ33" s="14"/>
      <c r="TJA33" s="14"/>
      <c r="TJB33" s="14"/>
      <c r="TJC33" s="14"/>
      <c r="TJD33" s="14"/>
      <c r="TJE33" s="14"/>
      <c r="TJF33" s="14"/>
      <c r="TJG33" s="14"/>
      <c r="TJH33" s="14"/>
      <c r="TJI33" s="14"/>
      <c r="TJJ33" s="14"/>
      <c r="TJK33" s="14"/>
      <c r="TJL33" s="14"/>
      <c r="TJM33" s="14"/>
      <c r="TJN33" s="14"/>
      <c r="TJO33" s="14"/>
      <c r="TJP33" s="14"/>
      <c r="TJQ33" s="14"/>
      <c r="TJR33" s="14"/>
      <c r="TJS33" s="14"/>
      <c r="TJT33" s="14"/>
      <c r="TJU33" s="14"/>
      <c r="TJV33" s="14"/>
      <c r="TJW33" s="14"/>
      <c r="TJX33" s="14"/>
      <c r="TJY33" s="14"/>
      <c r="TJZ33" s="14"/>
      <c r="TKA33" s="14"/>
      <c r="TKB33" s="14"/>
      <c r="TKC33" s="14"/>
      <c r="TKD33" s="14"/>
      <c r="TKE33" s="14"/>
      <c r="TKF33" s="14"/>
      <c r="TKG33" s="14"/>
      <c r="TKH33" s="14"/>
      <c r="TKI33" s="14"/>
      <c r="TKJ33" s="14"/>
      <c r="TKK33" s="14"/>
      <c r="TKL33" s="14"/>
      <c r="TKM33" s="14"/>
      <c r="TKN33" s="14"/>
      <c r="TKO33" s="14"/>
      <c r="TKP33" s="14"/>
      <c r="TKQ33" s="14"/>
      <c r="TKR33" s="14"/>
      <c r="TKS33" s="14"/>
      <c r="TKT33" s="14"/>
      <c r="TKU33" s="14"/>
      <c r="TKV33" s="14"/>
      <c r="TKW33" s="14"/>
      <c r="TKX33" s="14"/>
      <c r="TKY33" s="14"/>
      <c r="TKZ33" s="14"/>
      <c r="TLA33" s="14"/>
      <c r="TLB33" s="14"/>
      <c r="TLC33" s="14"/>
      <c r="TLD33" s="14"/>
      <c r="TLE33" s="14"/>
      <c r="TLF33" s="14"/>
      <c r="TLG33" s="14"/>
      <c r="TLH33" s="14"/>
      <c r="TLI33" s="14"/>
      <c r="TLJ33" s="14"/>
      <c r="TLK33" s="14"/>
      <c r="TLL33" s="14"/>
      <c r="TLM33" s="14"/>
      <c r="TLN33" s="14"/>
      <c r="TLO33" s="14"/>
      <c r="TLP33" s="14"/>
      <c r="TLQ33" s="14"/>
      <c r="TLR33" s="14"/>
      <c r="TLS33" s="14"/>
      <c r="TLT33" s="14"/>
      <c r="TLU33" s="14"/>
      <c r="TLV33" s="14"/>
      <c r="TLW33" s="14"/>
      <c r="TLX33" s="14"/>
      <c r="TLY33" s="14"/>
      <c r="TLZ33" s="14"/>
      <c r="TMA33" s="14"/>
      <c r="TMB33" s="14"/>
      <c r="TMC33" s="14"/>
      <c r="TMD33" s="14"/>
      <c r="TME33" s="14"/>
      <c r="TMF33" s="14"/>
      <c r="TMG33" s="14"/>
      <c r="TMH33" s="14"/>
      <c r="TMI33" s="14"/>
      <c r="TMJ33" s="14"/>
      <c r="TMK33" s="14"/>
      <c r="TML33" s="14"/>
      <c r="TMM33" s="14"/>
      <c r="TMN33" s="14"/>
      <c r="TMO33" s="14"/>
      <c r="TMP33" s="14"/>
      <c r="TMQ33" s="14"/>
      <c r="TMR33" s="14"/>
      <c r="TMS33" s="14"/>
      <c r="TMT33" s="14"/>
      <c r="TMU33" s="14"/>
      <c r="TMV33" s="14"/>
      <c r="TMW33" s="14"/>
      <c r="TMX33" s="14"/>
      <c r="TMY33" s="14"/>
      <c r="TMZ33" s="14"/>
      <c r="TNA33" s="14"/>
      <c r="TNB33" s="14"/>
      <c r="TNC33" s="14"/>
      <c r="TND33" s="14"/>
      <c r="TNE33" s="14"/>
      <c r="TNF33" s="14"/>
      <c r="TNG33" s="14"/>
      <c r="TNH33" s="14"/>
      <c r="TNI33" s="14"/>
      <c r="TNJ33" s="14"/>
      <c r="TNK33" s="14"/>
      <c r="TNL33" s="14"/>
      <c r="TNM33" s="14"/>
      <c r="TNN33" s="14"/>
      <c r="TNO33" s="14"/>
      <c r="TNP33" s="14"/>
      <c r="TNQ33" s="14"/>
      <c r="TNR33" s="14"/>
      <c r="TNS33" s="14"/>
      <c r="TNT33" s="14"/>
      <c r="TNU33" s="14"/>
      <c r="TNV33" s="14"/>
      <c r="TNW33" s="14"/>
      <c r="TNX33" s="14"/>
      <c r="TNY33" s="14"/>
      <c r="TNZ33" s="14"/>
      <c r="TOA33" s="14"/>
      <c r="TOB33" s="14"/>
      <c r="TOC33" s="14"/>
      <c r="TOD33" s="14"/>
      <c r="TOE33" s="14"/>
      <c r="TOF33" s="14"/>
      <c r="TOG33" s="14"/>
      <c r="TOH33" s="14"/>
      <c r="TOI33" s="14"/>
      <c r="TOJ33" s="14"/>
      <c r="TOK33" s="14"/>
      <c r="TOL33" s="14"/>
      <c r="TOM33" s="14"/>
      <c r="TON33" s="14"/>
      <c r="TOO33" s="14"/>
      <c r="TOP33" s="14"/>
      <c r="TOQ33" s="14"/>
      <c r="TOR33" s="14"/>
      <c r="TOS33" s="14"/>
      <c r="TOT33" s="14"/>
      <c r="TOU33" s="14"/>
      <c r="TOV33" s="14"/>
      <c r="TOW33" s="14"/>
      <c r="TOX33" s="14"/>
      <c r="TOY33" s="14"/>
      <c r="TOZ33" s="14"/>
      <c r="TPA33" s="14"/>
      <c r="TPB33" s="14"/>
      <c r="TPC33" s="14"/>
      <c r="TPD33" s="14"/>
      <c r="TPE33" s="14"/>
      <c r="TPF33" s="14"/>
      <c r="TPG33" s="14"/>
      <c r="TPH33" s="14"/>
      <c r="TPI33" s="14"/>
      <c r="TPJ33" s="14"/>
      <c r="TPK33" s="14"/>
      <c r="TPL33" s="14"/>
      <c r="TPM33" s="14"/>
      <c r="TPN33" s="14"/>
      <c r="TPO33" s="14"/>
      <c r="TPP33" s="14"/>
      <c r="TPQ33" s="14"/>
      <c r="TPR33" s="14"/>
      <c r="TPS33" s="14"/>
      <c r="TPT33" s="14"/>
      <c r="TPU33" s="14"/>
      <c r="TPV33" s="14"/>
      <c r="TPW33" s="14"/>
      <c r="TPX33" s="14"/>
      <c r="TPY33" s="14"/>
      <c r="TPZ33" s="14"/>
      <c r="TQA33" s="14"/>
      <c r="TQB33" s="14"/>
      <c r="TQC33" s="14"/>
      <c r="TQD33" s="14"/>
      <c r="TQE33" s="14"/>
      <c r="TQF33" s="14"/>
      <c r="TQG33" s="14"/>
      <c r="TQH33" s="14"/>
      <c r="TQI33" s="14"/>
      <c r="TQJ33" s="14"/>
      <c r="TQK33" s="14"/>
      <c r="TQL33" s="14"/>
      <c r="TQM33" s="14"/>
      <c r="TQN33" s="14"/>
      <c r="TQO33" s="14"/>
      <c r="TQP33" s="14"/>
      <c r="TQQ33" s="14"/>
      <c r="TQR33" s="14"/>
      <c r="TQS33" s="14"/>
      <c r="TQT33" s="14"/>
      <c r="TQU33" s="14"/>
      <c r="TQV33" s="14"/>
      <c r="TQW33" s="14"/>
      <c r="TQX33" s="14"/>
      <c r="TQY33" s="14"/>
      <c r="TQZ33" s="14"/>
      <c r="TRA33" s="14"/>
      <c r="TRB33" s="14"/>
      <c r="TRC33" s="14"/>
      <c r="TRD33" s="14"/>
      <c r="TRE33" s="14"/>
      <c r="TRF33" s="14"/>
      <c r="TRG33" s="14"/>
      <c r="TRH33" s="14"/>
      <c r="TRI33" s="14"/>
      <c r="TRJ33" s="14"/>
      <c r="TRK33" s="14"/>
      <c r="TRL33" s="14"/>
      <c r="TRM33" s="14"/>
      <c r="TRN33" s="14"/>
      <c r="TRO33" s="14"/>
      <c r="TRP33" s="14"/>
      <c r="TRQ33" s="14"/>
      <c r="TRR33" s="14"/>
      <c r="TRS33" s="14"/>
      <c r="TRT33" s="14"/>
      <c r="TRU33" s="14"/>
      <c r="TRV33" s="14"/>
      <c r="TRW33" s="14"/>
      <c r="TRX33" s="14"/>
      <c r="TRY33" s="14"/>
      <c r="TRZ33" s="14"/>
      <c r="TSA33" s="14"/>
      <c r="TSB33" s="14"/>
      <c r="TSC33" s="14"/>
      <c r="TSD33" s="14"/>
      <c r="TSE33" s="14"/>
      <c r="TSF33" s="14"/>
      <c r="TSG33" s="14"/>
      <c r="TSH33" s="14"/>
      <c r="TSI33" s="14"/>
      <c r="TSJ33" s="14"/>
      <c r="TSK33" s="14"/>
      <c r="TSL33" s="14"/>
      <c r="TSM33" s="14"/>
      <c r="TSN33" s="14"/>
      <c r="TSO33" s="14"/>
      <c r="TSP33" s="14"/>
      <c r="TSQ33" s="14"/>
      <c r="TSR33" s="14"/>
      <c r="TSS33" s="14"/>
      <c r="TST33" s="14"/>
      <c r="TSU33" s="14"/>
      <c r="TSV33" s="14"/>
      <c r="TSW33" s="14"/>
      <c r="TSX33" s="14"/>
      <c r="TSY33" s="14"/>
      <c r="TSZ33" s="14"/>
      <c r="TTA33" s="14"/>
      <c r="TTB33" s="14"/>
      <c r="TTC33" s="14"/>
      <c r="TTD33" s="14"/>
      <c r="TTE33" s="14"/>
      <c r="TTF33" s="14"/>
      <c r="TTG33" s="14"/>
      <c r="TTH33" s="14"/>
      <c r="TTI33" s="14"/>
      <c r="TTJ33" s="14"/>
      <c r="TTK33" s="14"/>
      <c r="TTL33" s="14"/>
      <c r="TTM33" s="14"/>
      <c r="TTN33" s="14"/>
      <c r="TTO33" s="14"/>
      <c r="TTP33" s="14"/>
      <c r="TTQ33" s="14"/>
      <c r="TTR33" s="14"/>
      <c r="TTS33" s="14"/>
      <c r="TTT33" s="14"/>
      <c r="TTU33" s="14"/>
      <c r="TTV33" s="14"/>
      <c r="TTW33" s="14"/>
      <c r="TTX33" s="14"/>
      <c r="TTY33" s="14"/>
      <c r="TTZ33" s="14"/>
      <c r="TUA33" s="14"/>
      <c r="TUB33" s="14"/>
      <c r="TUC33" s="14"/>
      <c r="TUD33" s="14"/>
      <c r="TUE33" s="14"/>
      <c r="TUF33" s="14"/>
      <c r="TUG33" s="14"/>
      <c r="TUH33" s="14"/>
      <c r="TUI33" s="14"/>
      <c r="TUJ33" s="14"/>
      <c r="TUK33" s="14"/>
      <c r="TUL33" s="14"/>
      <c r="TUM33" s="14"/>
      <c r="TUN33" s="14"/>
      <c r="TUO33" s="14"/>
      <c r="TUP33" s="14"/>
      <c r="TUQ33" s="14"/>
      <c r="TUR33" s="14"/>
      <c r="TUS33" s="14"/>
      <c r="TUT33" s="14"/>
      <c r="TUU33" s="14"/>
      <c r="TUV33" s="14"/>
      <c r="TUW33" s="14"/>
      <c r="TUX33" s="14"/>
      <c r="TUY33" s="14"/>
      <c r="TUZ33" s="14"/>
      <c r="TVA33" s="14"/>
      <c r="TVB33" s="14"/>
      <c r="TVC33" s="14"/>
      <c r="TVD33" s="14"/>
      <c r="TVE33" s="14"/>
      <c r="TVF33" s="14"/>
      <c r="TVG33" s="14"/>
      <c r="TVH33" s="14"/>
      <c r="TVI33" s="14"/>
      <c r="TVJ33" s="14"/>
      <c r="TVK33" s="14"/>
      <c r="TVL33" s="14"/>
      <c r="TVM33" s="14"/>
      <c r="TVN33" s="14"/>
      <c r="TVO33" s="14"/>
      <c r="TVP33" s="14"/>
      <c r="TVQ33" s="14"/>
      <c r="TVR33" s="14"/>
      <c r="TVS33" s="14"/>
      <c r="TVT33" s="14"/>
      <c r="TVU33" s="14"/>
      <c r="TVV33" s="14"/>
      <c r="TVW33" s="14"/>
      <c r="TVX33" s="14"/>
      <c r="TVY33" s="14"/>
      <c r="TVZ33" s="14"/>
      <c r="TWA33" s="14"/>
      <c r="TWB33" s="14"/>
      <c r="TWC33" s="14"/>
      <c r="TWD33" s="14"/>
      <c r="TWE33" s="14"/>
      <c r="TWF33" s="14"/>
      <c r="TWG33" s="14"/>
      <c r="TWH33" s="14"/>
      <c r="TWI33" s="14"/>
      <c r="TWJ33" s="14"/>
      <c r="TWK33" s="14"/>
      <c r="TWL33" s="14"/>
      <c r="TWM33" s="14"/>
      <c r="TWN33" s="14"/>
      <c r="TWO33" s="14"/>
      <c r="TWP33" s="14"/>
      <c r="TWQ33" s="14"/>
      <c r="TWR33" s="14"/>
      <c r="TWS33" s="14"/>
      <c r="TWT33" s="14"/>
      <c r="TWU33" s="14"/>
      <c r="TWV33" s="14"/>
      <c r="TWW33" s="14"/>
      <c r="TWX33" s="14"/>
      <c r="TWY33" s="14"/>
      <c r="TWZ33" s="14"/>
      <c r="TXA33" s="14"/>
      <c r="TXB33" s="14"/>
      <c r="TXC33" s="14"/>
      <c r="TXD33" s="14"/>
      <c r="TXE33" s="14"/>
      <c r="TXF33" s="14"/>
      <c r="TXG33" s="14"/>
      <c r="TXH33" s="14"/>
      <c r="TXI33" s="14"/>
      <c r="TXJ33" s="14"/>
      <c r="TXK33" s="14"/>
      <c r="TXL33" s="14"/>
      <c r="TXM33" s="14"/>
      <c r="TXN33" s="14"/>
      <c r="TXO33" s="14"/>
      <c r="TXP33" s="14"/>
      <c r="TXQ33" s="14"/>
      <c r="TXR33" s="14"/>
      <c r="TXS33" s="14"/>
      <c r="TXT33" s="14"/>
      <c r="TXU33" s="14"/>
      <c r="TXV33" s="14"/>
      <c r="TXW33" s="14"/>
      <c r="TXX33" s="14"/>
      <c r="TXY33" s="14"/>
      <c r="TXZ33" s="14"/>
      <c r="TYA33" s="14"/>
      <c r="TYB33" s="14"/>
      <c r="TYC33" s="14"/>
      <c r="TYD33" s="14"/>
      <c r="TYE33" s="14"/>
      <c r="TYF33" s="14"/>
      <c r="TYG33" s="14"/>
      <c r="TYH33" s="14"/>
      <c r="TYI33" s="14"/>
      <c r="TYJ33" s="14"/>
      <c r="TYK33" s="14"/>
      <c r="TYL33" s="14"/>
      <c r="TYM33" s="14"/>
      <c r="TYN33" s="14"/>
      <c r="TYO33" s="14"/>
      <c r="TYP33" s="14"/>
      <c r="TYQ33" s="14"/>
      <c r="TYR33" s="14"/>
      <c r="TYS33" s="14"/>
      <c r="TYT33" s="14"/>
      <c r="TYU33" s="14"/>
      <c r="TYV33" s="14"/>
      <c r="TYW33" s="14"/>
      <c r="TYX33" s="14"/>
      <c r="TYY33" s="14"/>
      <c r="TYZ33" s="14"/>
      <c r="TZA33" s="14"/>
      <c r="TZB33" s="14"/>
      <c r="TZC33" s="14"/>
      <c r="TZD33" s="14"/>
      <c r="TZE33" s="14"/>
      <c r="TZF33" s="14"/>
      <c r="TZG33" s="14"/>
      <c r="TZH33" s="14"/>
      <c r="TZI33" s="14"/>
      <c r="TZJ33" s="14"/>
      <c r="TZK33" s="14"/>
      <c r="TZL33" s="14"/>
      <c r="TZM33" s="14"/>
      <c r="TZN33" s="14"/>
      <c r="TZO33" s="14"/>
      <c r="TZP33" s="14"/>
      <c r="TZQ33" s="14"/>
      <c r="TZR33" s="14"/>
      <c r="TZS33" s="14"/>
      <c r="TZT33" s="14"/>
      <c r="TZU33" s="14"/>
      <c r="TZV33" s="14"/>
      <c r="TZW33" s="14"/>
      <c r="TZX33" s="14"/>
      <c r="TZY33" s="14"/>
      <c r="TZZ33" s="14"/>
      <c r="UAA33" s="14"/>
      <c r="UAB33" s="14"/>
      <c r="UAC33" s="14"/>
      <c r="UAD33" s="14"/>
      <c r="UAE33" s="14"/>
      <c r="UAF33" s="14"/>
      <c r="UAG33" s="14"/>
      <c r="UAH33" s="14"/>
      <c r="UAI33" s="14"/>
      <c r="UAJ33" s="14"/>
      <c r="UAK33" s="14"/>
      <c r="UAL33" s="14"/>
      <c r="UAM33" s="14"/>
      <c r="UAN33" s="14"/>
      <c r="UAO33" s="14"/>
      <c r="UAP33" s="14"/>
      <c r="UAQ33" s="14"/>
      <c r="UAR33" s="14"/>
      <c r="UAS33" s="14"/>
      <c r="UAT33" s="14"/>
      <c r="UAU33" s="14"/>
      <c r="UAV33" s="14"/>
      <c r="UAW33" s="14"/>
      <c r="UAX33" s="14"/>
      <c r="UAY33" s="14"/>
      <c r="UAZ33" s="14"/>
      <c r="UBA33" s="14"/>
      <c r="UBB33" s="14"/>
      <c r="UBC33" s="14"/>
      <c r="UBD33" s="14"/>
      <c r="UBE33" s="14"/>
      <c r="UBF33" s="14"/>
      <c r="UBG33" s="14"/>
      <c r="UBH33" s="14"/>
      <c r="UBI33" s="14"/>
      <c r="UBJ33" s="14"/>
      <c r="UBK33" s="14"/>
      <c r="UBL33" s="14"/>
      <c r="UBM33" s="14"/>
      <c r="UBN33" s="14"/>
      <c r="UBO33" s="14"/>
      <c r="UBP33" s="14"/>
      <c r="UBQ33" s="14"/>
      <c r="UBR33" s="14"/>
      <c r="UBS33" s="14"/>
      <c r="UBT33" s="14"/>
      <c r="UBU33" s="14"/>
      <c r="UBV33" s="14"/>
      <c r="UBW33" s="14"/>
      <c r="UBX33" s="14"/>
      <c r="UBY33" s="14"/>
      <c r="UBZ33" s="14"/>
      <c r="UCA33" s="14"/>
      <c r="UCB33" s="14"/>
      <c r="UCC33" s="14"/>
      <c r="UCD33" s="14"/>
      <c r="UCE33" s="14"/>
      <c r="UCF33" s="14"/>
      <c r="UCG33" s="14"/>
      <c r="UCH33" s="14"/>
      <c r="UCI33" s="14"/>
      <c r="UCJ33" s="14"/>
      <c r="UCK33" s="14"/>
      <c r="UCL33" s="14"/>
      <c r="UCM33" s="14"/>
      <c r="UCN33" s="14"/>
      <c r="UCO33" s="14"/>
      <c r="UCP33" s="14"/>
      <c r="UCQ33" s="14"/>
      <c r="UCR33" s="14"/>
      <c r="UCS33" s="14"/>
      <c r="UCT33" s="14"/>
      <c r="UCU33" s="14"/>
      <c r="UCV33" s="14"/>
      <c r="UCW33" s="14"/>
      <c r="UCX33" s="14"/>
      <c r="UCY33" s="14"/>
      <c r="UCZ33" s="14"/>
      <c r="UDA33" s="14"/>
      <c r="UDB33" s="14"/>
      <c r="UDC33" s="14"/>
      <c r="UDD33" s="14"/>
      <c r="UDE33" s="14"/>
      <c r="UDF33" s="14"/>
      <c r="UDG33" s="14"/>
      <c r="UDH33" s="14"/>
      <c r="UDI33" s="14"/>
      <c r="UDJ33" s="14"/>
      <c r="UDK33" s="14"/>
      <c r="UDL33" s="14"/>
      <c r="UDM33" s="14"/>
      <c r="UDN33" s="14"/>
      <c r="UDO33" s="14"/>
      <c r="UDP33" s="14"/>
      <c r="UDQ33" s="14"/>
      <c r="UDR33" s="14"/>
      <c r="UDS33" s="14"/>
      <c r="UDT33" s="14"/>
      <c r="UDU33" s="14"/>
      <c r="UDV33" s="14"/>
      <c r="UDW33" s="14"/>
      <c r="UDX33" s="14"/>
      <c r="UDY33" s="14"/>
      <c r="UDZ33" s="14"/>
      <c r="UEA33" s="14"/>
      <c r="UEB33" s="14"/>
      <c r="UEC33" s="14"/>
      <c r="UED33" s="14"/>
      <c r="UEE33" s="14"/>
      <c r="UEF33" s="14"/>
      <c r="UEG33" s="14"/>
      <c r="UEH33" s="14"/>
      <c r="UEI33" s="14"/>
      <c r="UEJ33" s="14"/>
      <c r="UEK33" s="14"/>
      <c r="UEL33" s="14"/>
      <c r="UEM33" s="14"/>
      <c r="UEN33" s="14"/>
      <c r="UEO33" s="14"/>
      <c r="UEP33" s="14"/>
      <c r="UEQ33" s="14"/>
      <c r="UER33" s="14"/>
      <c r="UES33" s="14"/>
      <c r="UET33" s="14"/>
      <c r="UEU33" s="14"/>
      <c r="UEV33" s="14"/>
      <c r="UEW33" s="14"/>
      <c r="UEX33" s="14"/>
      <c r="UEY33" s="14"/>
      <c r="UEZ33" s="14"/>
      <c r="UFA33" s="14"/>
      <c r="UFB33" s="14"/>
      <c r="UFC33" s="14"/>
      <c r="UFD33" s="14"/>
      <c r="UFE33" s="14"/>
      <c r="UFF33" s="14"/>
      <c r="UFG33" s="14"/>
      <c r="UFH33" s="14"/>
      <c r="UFI33" s="14"/>
      <c r="UFJ33" s="14"/>
      <c r="UFK33" s="14"/>
      <c r="UFL33" s="14"/>
      <c r="UFM33" s="14"/>
      <c r="UFN33" s="14"/>
      <c r="UFO33" s="14"/>
      <c r="UFP33" s="14"/>
      <c r="UFQ33" s="14"/>
      <c r="UFR33" s="14"/>
      <c r="UFS33" s="14"/>
      <c r="UFT33" s="14"/>
      <c r="UFU33" s="14"/>
      <c r="UFV33" s="14"/>
      <c r="UFW33" s="14"/>
      <c r="UFX33" s="14"/>
      <c r="UFY33" s="14"/>
      <c r="UFZ33" s="14"/>
      <c r="UGA33" s="14"/>
      <c r="UGB33" s="14"/>
      <c r="UGC33" s="14"/>
      <c r="UGD33" s="14"/>
      <c r="UGE33" s="14"/>
      <c r="UGF33" s="14"/>
      <c r="UGG33" s="14"/>
      <c r="UGH33" s="14"/>
      <c r="UGI33" s="14"/>
      <c r="UGJ33" s="14"/>
      <c r="UGK33" s="14"/>
      <c r="UGL33" s="14"/>
      <c r="UGM33" s="14"/>
      <c r="UGN33" s="14"/>
      <c r="UGO33" s="14"/>
      <c r="UGP33" s="14"/>
      <c r="UGQ33" s="14"/>
      <c r="UGR33" s="14"/>
      <c r="UGS33" s="14"/>
      <c r="UGT33" s="14"/>
      <c r="UGU33" s="14"/>
      <c r="UGV33" s="14"/>
      <c r="UGW33" s="14"/>
      <c r="UGX33" s="14"/>
      <c r="UGY33" s="14"/>
      <c r="UGZ33" s="14"/>
      <c r="UHA33" s="14"/>
      <c r="UHB33" s="14"/>
      <c r="UHC33" s="14"/>
      <c r="UHD33" s="14"/>
      <c r="UHE33" s="14"/>
      <c r="UHF33" s="14"/>
      <c r="UHG33" s="14"/>
      <c r="UHH33" s="14"/>
      <c r="UHI33" s="14"/>
      <c r="UHJ33" s="14"/>
      <c r="UHK33" s="14"/>
      <c r="UHL33" s="14"/>
      <c r="UHM33" s="14"/>
      <c r="UHN33" s="14"/>
      <c r="UHO33" s="14"/>
      <c r="UHP33" s="14"/>
      <c r="UHQ33" s="14"/>
      <c r="UHR33" s="14"/>
      <c r="UHS33" s="14"/>
      <c r="UHT33" s="14"/>
      <c r="UHU33" s="14"/>
      <c r="UHV33" s="14"/>
      <c r="UHW33" s="14"/>
      <c r="UHX33" s="14"/>
      <c r="UHY33" s="14"/>
      <c r="UHZ33" s="14"/>
      <c r="UIA33" s="14"/>
      <c r="UIB33" s="14"/>
      <c r="UIC33" s="14"/>
      <c r="UID33" s="14"/>
      <c r="UIE33" s="14"/>
      <c r="UIF33" s="14"/>
      <c r="UIG33" s="14"/>
      <c r="UIH33" s="14"/>
      <c r="UII33" s="14"/>
      <c r="UIJ33" s="14"/>
      <c r="UIK33" s="14"/>
      <c r="UIL33" s="14"/>
      <c r="UIM33" s="14"/>
      <c r="UIN33" s="14"/>
      <c r="UIO33" s="14"/>
      <c r="UIP33" s="14"/>
      <c r="UIQ33" s="14"/>
      <c r="UIR33" s="14"/>
      <c r="UIS33" s="14"/>
      <c r="UIT33" s="14"/>
      <c r="UIU33" s="14"/>
      <c r="UIV33" s="14"/>
      <c r="UIW33" s="14"/>
      <c r="UIX33" s="14"/>
      <c r="UIY33" s="14"/>
      <c r="UIZ33" s="14"/>
      <c r="UJA33" s="14"/>
      <c r="UJB33" s="14"/>
      <c r="UJC33" s="14"/>
      <c r="UJD33" s="14"/>
      <c r="UJE33" s="14"/>
      <c r="UJF33" s="14"/>
      <c r="UJG33" s="14"/>
      <c r="UJH33" s="14"/>
      <c r="UJI33" s="14"/>
      <c r="UJJ33" s="14"/>
      <c r="UJK33" s="14"/>
      <c r="UJL33" s="14"/>
      <c r="UJM33" s="14"/>
      <c r="UJN33" s="14"/>
      <c r="UJO33" s="14"/>
      <c r="UJP33" s="14"/>
      <c r="UJQ33" s="14"/>
      <c r="UJR33" s="14"/>
      <c r="UJS33" s="14"/>
      <c r="UJT33" s="14"/>
      <c r="UJU33" s="14"/>
      <c r="UJV33" s="14"/>
      <c r="UJW33" s="14"/>
      <c r="UJX33" s="14"/>
      <c r="UJY33" s="14"/>
      <c r="UJZ33" s="14"/>
      <c r="UKA33" s="14"/>
      <c r="UKB33" s="14"/>
      <c r="UKC33" s="14"/>
      <c r="UKD33" s="14"/>
      <c r="UKE33" s="14"/>
      <c r="UKF33" s="14"/>
      <c r="UKG33" s="14"/>
      <c r="UKH33" s="14"/>
      <c r="UKI33" s="14"/>
      <c r="UKJ33" s="14"/>
      <c r="UKK33" s="14"/>
      <c r="UKL33" s="14"/>
      <c r="UKM33" s="14"/>
      <c r="UKN33" s="14"/>
      <c r="UKO33" s="14"/>
      <c r="UKP33" s="14"/>
      <c r="UKQ33" s="14"/>
      <c r="UKR33" s="14"/>
      <c r="UKS33" s="14"/>
      <c r="UKT33" s="14"/>
      <c r="UKU33" s="14"/>
      <c r="UKV33" s="14"/>
      <c r="UKW33" s="14"/>
      <c r="UKX33" s="14"/>
      <c r="UKY33" s="14"/>
      <c r="UKZ33" s="14"/>
      <c r="ULA33" s="14"/>
      <c r="ULB33" s="14"/>
      <c r="ULC33" s="14"/>
      <c r="ULD33" s="14"/>
      <c r="ULE33" s="14"/>
      <c r="ULF33" s="14"/>
      <c r="ULG33" s="14"/>
      <c r="ULH33" s="14"/>
      <c r="ULI33" s="14"/>
      <c r="ULJ33" s="14"/>
      <c r="ULK33" s="14"/>
      <c r="ULL33" s="14"/>
      <c r="ULM33" s="14"/>
      <c r="ULN33" s="14"/>
      <c r="ULO33" s="14"/>
      <c r="ULP33" s="14"/>
      <c r="ULQ33" s="14"/>
      <c r="ULR33" s="14"/>
      <c r="ULS33" s="14"/>
      <c r="ULT33" s="14"/>
      <c r="ULU33" s="14"/>
      <c r="ULV33" s="14"/>
      <c r="ULW33" s="14"/>
      <c r="ULX33" s="14"/>
      <c r="ULY33" s="14"/>
      <c r="ULZ33" s="14"/>
      <c r="UMA33" s="14"/>
      <c r="UMB33" s="14"/>
      <c r="UMC33" s="14"/>
      <c r="UMD33" s="14"/>
      <c r="UME33" s="14"/>
      <c r="UMF33" s="14"/>
      <c r="UMG33" s="14"/>
      <c r="UMH33" s="14"/>
      <c r="UMI33" s="14"/>
      <c r="UMJ33" s="14"/>
      <c r="UMK33" s="14"/>
      <c r="UML33" s="14"/>
      <c r="UMM33" s="14"/>
      <c r="UMN33" s="14"/>
      <c r="UMO33" s="14"/>
      <c r="UMP33" s="14"/>
      <c r="UMQ33" s="14"/>
      <c r="UMR33" s="14"/>
      <c r="UMS33" s="14"/>
      <c r="UMT33" s="14"/>
      <c r="UMU33" s="14"/>
      <c r="UMV33" s="14"/>
      <c r="UMW33" s="14"/>
      <c r="UMX33" s="14"/>
      <c r="UMY33" s="14"/>
      <c r="UMZ33" s="14"/>
      <c r="UNA33" s="14"/>
      <c r="UNB33" s="14"/>
      <c r="UNC33" s="14"/>
      <c r="UND33" s="14"/>
      <c r="UNE33" s="14"/>
      <c r="UNF33" s="14"/>
      <c r="UNG33" s="14"/>
      <c r="UNH33" s="14"/>
      <c r="UNI33" s="14"/>
      <c r="UNJ33" s="14"/>
      <c r="UNK33" s="14"/>
      <c r="UNL33" s="14"/>
      <c r="UNM33" s="14"/>
      <c r="UNN33" s="14"/>
      <c r="UNO33" s="14"/>
      <c r="UNP33" s="14"/>
      <c r="UNQ33" s="14"/>
      <c r="UNR33" s="14"/>
      <c r="UNS33" s="14"/>
      <c r="UNT33" s="14"/>
      <c r="UNU33" s="14"/>
      <c r="UNV33" s="14"/>
      <c r="UNW33" s="14"/>
      <c r="UNX33" s="14"/>
      <c r="UNY33" s="14"/>
      <c r="UNZ33" s="14"/>
      <c r="UOA33" s="14"/>
      <c r="UOB33" s="14"/>
      <c r="UOC33" s="14"/>
      <c r="UOD33" s="14"/>
      <c r="UOE33" s="14"/>
      <c r="UOF33" s="14"/>
      <c r="UOG33" s="14"/>
      <c r="UOH33" s="14"/>
      <c r="UOI33" s="14"/>
      <c r="UOJ33" s="14"/>
      <c r="UOK33" s="14"/>
      <c r="UOL33" s="14"/>
      <c r="UOM33" s="14"/>
      <c r="UON33" s="14"/>
      <c r="UOO33" s="14"/>
      <c r="UOP33" s="14"/>
      <c r="UOQ33" s="14"/>
      <c r="UOR33" s="14"/>
      <c r="UOS33" s="14"/>
      <c r="UOT33" s="14"/>
      <c r="UOU33" s="14"/>
      <c r="UOV33" s="14"/>
      <c r="UOW33" s="14"/>
      <c r="UOX33" s="14"/>
      <c r="UOY33" s="14"/>
      <c r="UOZ33" s="14"/>
      <c r="UPA33" s="14"/>
      <c r="UPB33" s="14"/>
      <c r="UPC33" s="14"/>
      <c r="UPD33" s="14"/>
      <c r="UPE33" s="14"/>
      <c r="UPF33" s="14"/>
      <c r="UPG33" s="14"/>
      <c r="UPH33" s="14"/>
      <c r="UPI33" s="14"/>
      <c r="UPJ33" s="14"/>
      <c r="UPK33" s="14"/>
      <c r="UPL33" s="14"/>
      <c r="UPM33" s="14"/>
      <c r="UPN33" s="14"/>
      <c r="UPO33" s="14"/>
      <c r="UPP33" s="14"/>
      <c r="UPQ33" s="14"/>
      <c r="UPR33" s="14"/>
      <c r="UPS33" s="14"/>
      <c r="UPT33" s="14"/>
      <c r="UPU33" s="14"/>
      <c r="UPV33" s="14"/>
      <c r="UPW33" s="14"/>
      <c r="UPX33" s="14"/>
      <c r="UPY33" s="14"/>
      <c r="UPZ33" s="14"/>
      <c r="UQA33" s="14"/>
      <c r="UQB33" s="14"/>
      <c r="UQC33" s="14"/>
      <c r="UQD33" s="14"/>
      <c r="UQE33" s="14"/>
      <c r="UQF33" s="14"/>
      <c r="UQG33" s="14"/>
      <c r="UQH33" s="14"/>
      <c r="UQI33" s="14"/>
      <c r="UQJ33" s="14"/>
      <c r="UQK33" s="14"/>
      <c r="UQL33" s="14"/>
      <c r="UQM33" s="14"/>
      <c r="UQN33" s="14"/>
      <c r="UQO33" s="14"/>
      <c r="UQP33" s="14"/>
      <c r="UQQ33" s="14"/>
      <c r="UQR33" s="14"/>
      <c r="UQS33" s="14"/>
      <c r="UQT33" s="14"/>
      <c r="UQU33" s="14"/>
      <c r="UQV33" s="14"/>
      <c r="UQW33" s="14"/>
      <c r="UQX33" s="14"/>
      <c r="UQY33" s="14"/>
      <c r="UQZ33" s="14"/>
      <c r="URA33" s="14"/>
      <c r="URB33" s="14"/>
      <c r="URC33" s="14"/>
      <c r="URD33" s="14"/>
      <c r="URE33" s="14"/>
      <c r="URF33" s="14"/>
      <c r="URG33" s="14"/>
      <c r="URH33" s="14"/>
      <c r="URI33" s="14"/>
      <c r="URJ33" s="14"/>
      <c r="URK33" s="14"/>
      <c r="URL33" s="14"/>
      <c r="URM33" s="14"/>
      <c r="URN33" s="14"/>
      <c r="URO33" s="14"/>
      <c r="URP33" s="14"/>
      <c r="URQ33" s="14"/>
      <c r="URR33" s="14"/>
      <c r="URS33" s="14"/>
      <c r="URT33" s="14"/>
      <c r="URU33" s="14"/>
      <c r="URV33" s="14"/>
      <c r="URW33" s="14"/>
      <c r="URX33" s="14"/>
      <c r="URY33" s="14"/>
      <c r="URZ33" s="14"/>
      <c r="USA33" s="14"/>
      <c r="USB33" s="14"/>
      <c r="USC33" s="14"/>
      <c r="USD33" s="14"/>
      <c r="USE33" s="14"/>
      <c r="USF33" s="14"/>
      <c r="USG33" s="14"/>
      <c r="USH33" s="14"/>
      <c r="USI33" s="14"/>
      <c r="USJ33" s="14"/>
      <c r="USK33" s="14"/>
      <c r="USL33" s="14"/>
      <c r="USM33" s="14"/>
      <c r="USN33" s="14"/>
      <c r="USO33" s="14"/>
      <c r="USP33" s="14"/>
      <c r="USQ33" s="14"/>
      <c r="USR33" s="14"/>
      <c r="USS33" s="14"/>
      <c r="UST33" s="14"/>
      <c r="USU33" s="14"/>
      <c r="USV33" s="14"/>
      <c r="USW33" s="14"/>
      <c r="USX33" s="14"/>
      <c r="USY33" s="14"/>
      <c r="USZ33" s="14"/>
      <c r="UTA33" s="14"/>
      <c r="UTB33" s="14"/>
      <c r="UTC33" s="14"/>
      <c r="UTD33" s="14"/>
      <c r="UTE33" s="14"/>
      <c r="UTF33" s="14"/>
      <c r="UTG33" s="14"/>
      <c r="UTH33" s="14"/>
      <c r="UTI33" s="14"/>
      <c r="UTJ33" s="14"/>
      <c r="UTK33" s="14"/>
      <c r="UTL33" s="14"/>
      <c r="UTM33" s="14"/>
      <c r="UTN33" s="14"/>
      <c r="UTO33" s="14"/>
      <c r="UTP33" s="14"/>
      <c r="UTQ33" s="14"/>
      <c r="UTR33" s="14"/>
      <c r="UTS33" s="14"/>
      <c r="UTT33" s="14"/>
      <c r="UTU33" s="14"/>
      <c r="UTV33" s="14"/>
      <c r="UTW33" s="14"/>
      <c r="UTX33" s="14"/>
      <c r="UTY33" s="14"/>
      <c r="UTZ33" s="14"/>
      <c r="UUA33" s="14"/>
      <c r="UUB33" s="14"/>
      <c r="UUC33" s="14"/>
      <c r="UUD33" s="14"/>
      <c r="UUE33" s="14"/>
      <c r="UUF33" s="14"/>
      <c r="UUG33" s="14"/>
      <c r="UUH33" s="14"/>
      <c r="UUI33" s="14"/>
      <c r="UUJ33" s="14"/>
      <c r="UUK33" s="14"/>
      <c r="UUL33" s="14"/>
      <c r="UUM33" s="14"/>
      <c r="UUN33" s="14"/>
      <c r="UUO33" s="14"/>
      <c r="UUP33" s="14"/>
      <c r="UUQ33" s="14"/>
      <c r="UUR33" s="14"/>
      <c r="UUS33" s="14"/>
      <c r="UUT33" s="14"/>
      <c r="UUU33" s="14"/>
      <c r="UUV33" s="14"/>
      <c r="UUW33" s="14"/>
      <c r="UUX33" s="14"/>
      <c r="UUY33" s="14"/>
      <c r="UUZ33" s="14"/>
      <c r="UVA33" s="14"/>
      <c r="UVB33" s="14"/>
      <c r="UVC33" s="14"/>
      <c r="UVD33" s="14"/>
      <c r="UVE33" s="14"/>
      <c r="UVF33" s="14"/>
      <c r="UVG33" s="14"/>
      <c r="UVH33" s="14"/>
      <c r="UVI33" s="14"/>
      <c r="UVJ33" s="14"/>
      <c r="UVK33" s="14"/>
      <c r="UVL33" s="14"/>
      <c r="UVM33" s="14"/>
      <c r="UVN33" s="14"/>
      <c r="UVO33" s="14"/>
      <c r="UVP33" s="14"/>
      <c r="UVQ33" s="14"/>
      <c r="UVR33" s="14"/>
      <c r="UVS33" s="14"/>
      <c r="UVT33" s="14"/>
      <c r="UVU33" s="14"/>
      <c r="UVV33" s="14"/>
      <c r="UVW33" s="14"/>
      <c r="UVX33" s="14"/>
      <c r="UVY33" s="14"/>
      <c r="UVZ33" s="14"/>
      <c r="UWA33" s="14"/>
      <c r="UWB33" s="14"/>
      <c r="UWC33" s="14"/>
      <c r="UWD33" s="14"/>
      <c r="UWE33" s="14"/>
      <c r="UWF33" s="14"/>
      <c r="UWG33" s="14"/>
      <c r="UWH33" s="14"/>
      <c r="UWI33" s="14"/>
      <c r="UWJ33" s="14"/>
      <c r="UWK33" s="14"/>
      <c r="UWL33" s="14"/>
      <c r="UWM33" s="14"/>
      <c r="UWN33" s="14"/>
      <c r="UWO33" s="14"/>
      <c r="UWP33" s="14"/>
      <c r="UWQ33" s="14"/>
      <c r="UWR33" s="14"/>
      <c r="UWS33" s="14"/>
      <c r="UWT33" s="14"/>
      <c r="UWU33" s="14"/>
      <c r="UWV33" s="14"/>
      <c r="UWW33" s="14"/>
      <c r="UWX33" s="14"/>
      <c r="UWY33" s="14"/>
      <c r="UWZ33" s="14"/>
      <c r="UXA33" s="14"/>
      <c r="UXB33" s="14"/>
      <c r="UXC33" s="14"/>
      <c r="UXD33" s="14"/>
      <c r="UXE33" s="14"/>
      <c r="UXF33" s="14"/>
      <c r="UXG33" s="14"/>
      <c r="UXH33" s="14"/>
      <c r="UXI33" s="14"/>
      <c r="UXJ33" s="14"/>
      <c r="UXK33" s="14"/>
      <c r="UXL33" s="14"/>
      <c r="UXM33" s="14"/>
      <c r="UXN33" s="14"/>
      <c r="UXO33" s="14"/>
      <c r="UXP33" s="14"/>
      <c r="UXQ33" s="14"/>
      <c r="UXR33" s="14"/>
      <c r="UXS33" s="14"/>
      <c r="UXT33" s="14"/>
      <c r="UXU33" s="14"/>
      <c r="UXV33" s="14"/>
      <c r="UXW33" s="14"/>
      <c r="UXX33" s="14"/>
      <c r="UXY33" s="14"/>
      <c r="UXZ33" s="14"/>
      <c r="UYA33" s="14"/>
      <c r="UYB33" s="14"/>
      <c r="UYC33" s="14"/>
      <c r="UYD33" s="14"/>
      <c r="UYE33" s="14"/>
      <c r="UYF33" s="14"/>
      <c r="UYG33" s="14"/>
      <c r="UYH33" s="14"/>
      <c r="UYI33" s="14"/>
      <c r="UYJ33" s="14"/>
      <c r="UYK33" s="14"/>
      <c r="UYL33" s="14"/>
      <c r="UYM33" s="14"/>
      <c r="UYN33" s="14"/>
      <c r="UYO33" s="14"/>
      <c r="UYP33" s="14"/>
      <c r="UYQ33" s="14"/>
      <c r="UYR33" s="14"/>
      <c r="UYS33" s="14"/>
      <c r="UYT33" s="14"/>
      <c r="UYU33" s="14"/>
      <c r="UYV33" s="14"/>
      <c r="UYW33" s="14"/>
      <c r="UYX33" s="14"/>
      <c r="UYY33" s="14"/>
      <c r="UYZ33" s="14"/>
      <c r="UZA33" s="14"/>
      <c r="UZB33" s="14"/>
      <c r="UZC33" s="14"/>
      <c r="UZD33" s="14"/>
      <c r="UZE33" s="14"/>
      <c r="UZF33" s="14"/>
      <c r="UZG33" s="14"/>
      <c r="UZH33" s="14"/>
      <c r="UZI33" s="14"/>
      <c r="UZJ33" s="14"/>
      <c r="UZK33" s="14"/>
      <c r="UZL33" s="14"/>
      <c r="UZM33" s="14"/>
      <c r="UZN33" s="14"/>
      <c r="UZO33" s="14"/>
      <c r="UZP33" s="14"/>
      <c r="UZQ33" s="14"/>
      <c r="UZR33" s="14"/>
      <c r="UZS33" s="14"/>
      <c r="UZT33" s="14"/>
      <c r="UZU33" s="14"/>
      <c r="UZV33" s="14"/>
      <c r="UZW33" s="14"/>
      <c r="UZX33" s="14"/>
      <c r="UZY33" s="14"/>
      <c r="UZZ33" s="14"/>
      <c r="VAA33" s="14"/>
      <c r="VAB33" s="14"/>
      <c r="VAC33" s="14"/>
      <c r="VAD33" s="14"/>
      <c r="VAE33" s="14"/>
      <c r="VAF33" s="14"/>
      <c r="VAG33" s="14"/>
      <c r="VAH33" s="14"/>
      <c r="VAI33" s="14"/>
      <c r="VAJ33" s="14"/>
      <c r="VAK33" s="14"/>
      <c r="VAL33" s="14"/>
      <c r="VAM33" s="14"/>
      <c r="VAN33" s="14"/>
      <c r="VAO33" s="14"/>
      <c r="VAP33" s="14"/>
      <c r="VAQ33" s="14"/>
      <c r="VAR33" s="14"/>
      <c r="VAS33" s="14"/>
      <c r="VAT33" s="14"/>
      <c r="VAU33" s="14"/>
      <c r="VAV33" s="14"/>
      <c r="VAW33" s="14"/>
      <c r="VAX33" s="14"/>
      <c r="VAY33" s="14"/>
      <c r="VAZ33" s="14"/>
      <c r="VBA33" s="14"/>
      <c r="VBB33" s="14"/>
      <c r="VBC33" s="14"/>
      <c r="VBD33" s="14"/>
      <c r="VBE33" s="14"/>
      <c r="VBF33" s="14"/>
      <c r="VBG33" s="14"/>
      <c r="VBH33" s="14"/>
      <c r="VBI33" s="14"/>
      <c r="VBJ33" s="14"/>
      <c r="VBK33" s="14"/>
      <c r="VBL33" s="14"/>
      <c r="VBM33" s="14"/>
      <c r="VBN33" s="14"/>
      <c r="VBO33" s="14"/>
      <c r="VBP33" s="14"/>
      <c r="VBQ33" s="14"/>
      <c r="VBR33" s="14"/>
      <c r="VBS33" s="14"/>
      <c r="VBT33" s="14"/>
      <c r="VBU33" s="14"/>
      <c r="VBV33" s="14"/>
      <c r="VBW33" s="14"/>
      <c r="VBX33" s="14"/>
      <c r="VBY33" s="14"/>
      <c r="VBZ33" s="14"/>
      <c r="VCA33" s="14"/>
      <c r="VCB33" s="14"/>
      <c r="VCC33" s="14"/>
      <c r="VCD33" s="14"/>
      <c r="VCE33" s="14"/>
      <c r="VCF33" s="14"/>
      <c r="VCG33" s="14"/>
      <c r="VCH33" s="14"/>
      <c r="VCI33" s="14"/>
      <c r="VCJ33" s="14"/>
      <c r="VCK33" s="14"/>
      <c r="VCL33" s="14"/>
      <c r="VCM33" s="14"/>
      <c r="VCN33" s="14"/>
      <c r="VCO33" s="14"/>
      <c r="VCP33" s="14"/>
      <c r="VCQ33" s="14"/>
      <c r="VCR33" s="14"/>
      <c r="VCS33" s="14"/>
      <c r="VCT33" s="14"/>
      <c r="VCU33" s="14"/>
      <c r="VCV33" s="14"/>
      <c r="VCW33" s="14"/>
      <c r="VCX33" s="14"/>
      <c r="VCY33" s="14"/>
      <c r="VCZ33" s="14"/>
      <c r="VDA33" s="14"/>
      <c r="VDB33" s="14"/>
      <c r="VDC33" s="14"/>
      <c r="VDD33" s="14"/>
      <c r="VDE33" s="14"/>
      <c r="VDF33" s="14"/>
      <c r="VDG33" s="14"/>
      <c r="VDH33" s="14"/>
      <c r="VDI33" s="14"/>
      <c r="VDJ33" s="14"/>
      <c r="VDK33" s="14"/>
      <c r="VDL33" s="14"/>
      <c r="VDM33" s="14"/>
      <c r="VDN33" s="14"/>
      <c r="VDO33" s="14"/>
      <c r="VDP33" s="14"/>
      <c r="VDQ33" s="14"/>
      <c r="VDR33" s="14"/>
      <c r="VDS33" s="14"/>
      <c r="VDT33" s="14"/>
      <c r="VDU33" s="14"/>
      <c r="VDV33" s="14"/>
      <c r="VDW33" s="14"/>
      <c r="VDX33" s="14"/>
      <c r="VDY33" s="14"/>
      <c r="VDZ33" s="14"/>
      <c r="VEA33" s="14"/>
      <c r="VEB33" s="14"/>
      <c r="VEC33" s="14"/>
      <c r="VED33" s="14"/>
      <c r="VEE33" s="14"/>
      <c r="VEF33" s="14"/>
      <c r="VEG33" s="14"/>
      <c r="VEH33" s="14"/>
      <c r="VEI33" s="14"/>
      <c r="VEJ33" s="14"/>
      <c r="VEK33" s="14"/>
      <c r="VEL33" s="14"/>
      <c r="VEM33" s="14"/>
      <c r="VEN33" s="14"/>
      <c r="VEO33" s="14"/>
      <c r="VEP33" s="14"/>
      <c r="VEQ33" s="14"/>
      <c r="VER33" s="14"/>
      <c r="VES33" s="14"/>
      <c r="VET33" s="14"/>
      <c r="VEU33" s="14"/>
      <c r="VEV33" s="14"/>
      <c r="VEW33" s="14"/>
      <c r="VEX33" s="14"/>
      <c r="VEY33" s="14"/>
      <c r="VEZ33" s="14"/>
      <c r="VFA33" s="14"/>
      <c r="VFB33" s="14"/>
      <c r="VFC33" s="14"/>
      <c r="VFD33" s="14"/>
      <c r="VFE33" s="14"/>
      <c r="VFF33" s="14"/>
      <c r="VFG33" s="14"/>
      <c r="VFH33" s="14"/>
      <c r="VFI33" s="14"/>
      <c r="VFJ33" s="14"/>
      <c r="VFK33" s="14"/>
      <c r="VFL33" s="14"/>
      <c r="VFM33" s="14"/>
      <c r="VFN33" s="14"/>
      <c r="VFO33" s="14"/>
      <c r="VFP33" s="14"/>
      <c r="VFQ33" s="14"/>
      <c r="VFR33" s="14"/>
      <c r="VFS33" s="14"/>
      <c r="VFT33" s="14"/>
      <c r="VFU33" s="14"/>
      <c r="VFV33" s="14"/>
      <c r="VFW33" s="14"/>
      <c r="VFX33" s="14"/>
      <c r="VFY33" s="14"/>
      <c r="VFZ33" s="14"/>
      <c r="VGA33" s="14"/>
      <c r="VGB33" s="14"/>
      <c r="VGC33" s="14"/>
      <c r="VGD33" s="14"/>
      <c r="VGE33" s="14"/>
      <c r="VGF33" s="14"/>
      <c r="VGG33" s="14"/>
      <c r="VGH33" s="14"/>
      <c r="VGI33" s="14"/>
      <c r="VGJ33" s="14"/>
      <c r="VGK33" s="14"/>
      <c r="VGL33" s="14"/>
      <c r="VGM33" s="14"/>
      <c r="VGN33" s="14"/>
      <c r="VGO33" s="14"/>
      <c r="VGP33" s="14"/>
      <c r="VGQ33" s="14"/>
      <c r="VGR33" s="14"/>
      <c r="VGS33" s="14"/>
      <c r="VGT33" s="14"/>
      <c r="VGU33" s="14"/>
      <c r="VGV33" s="14"/>
      <c r="VGW33" s="14"/>
      <c r="VGX33" s="14"/>
      <c r="VGY33" s="14"/>
      <c r="VGZ33" s="14"/>
      <c r="VHA33" s="14"/>
      <c r="VHB33" s="14"/>
      <c r="VHC33" s="14"/>
      <c r="VHD33" s="14"/>
      <c r="VHE33" s="14"/>
      <c r="VHF33" s="14"/>
      <c r="VHG33" s="14"/>
      <c r="VHH33" s="14"/>
      <c r="VHI33" s="14"/>
      <c r="VHJ33" s="14"/>
      <c r="VHK33" s="14"/>
      <c r="VHL33" s="14"/>
      <c r="VHM33" s="14"/>
      <c r="VHN33" s="14"/>
      <c r="VHO33" s="14"/>
      <c r="VHP33" s="14"/>
      <c r="VHQ33" s="14"/>
      <c r="VHR33" s="14"/>
      <c r="VHS33" s="14"/>
      <c r="VHT33" s="14"/>
      <c r="VHU33" s="14"/>
      <c r="VHV33" s="14"/>
      <c r="VHW33" s="14"/>
      <c r="VHX33" s="14"/>
      <c r="VHY33" s="14"/>
      <c r="VHZ33" s="14"/>
      <c r="VIA33" s="14"/>
      <c r="VIB33" s="14"/>
      <c r="VIC33" s="14"/>
      <c r="VID33" s="14"/>
      <c r="VIE33" s="14"/>
      <c r="VIF33" s="14"/>
      <c r="VIG33" s="14"/>
      <c r="VIH33" s="14"/>
      <c r="VII33" s="14"/>
      <c r="VIJ33" s="14"/>
      <c r="VIK33" s="14"/>
      <c r="VIL33" s="14"/>
      <c r="VIM33" s="14"/>
      <c r="VIN33" s="14"/>
      <c r="VIO33" s="14"/>
      <c r="VIP33" s="14"/>
      <c r="VIQ33" s="14"/>
      <c r="VIR33" s="14"/>
      <c r="VIS33" s="14"/>
      <c r="VIT33" s="14"/>
      <c r="VIU33" s="14"/>
      <c r="VIV33" s="14"/>
      <c r="VIW33" s="14"/>
      <c r="VIX33" s="14"/>
      <c r="VIY33" s="14"/>
      <c r="VIZ33" s="14"/>
      <c r="VJA33" s="14"/>
      <c r="VJB33" s="14"/>
      <c r="VJC33" s="14"/>
      <c r="VJD33" s="14"/>
      <c r="VJE33" s="14"/>
      <c r="VJF33" s="14"/>
      <c r="VJG33" s="14"/>
      <c r="VJH33" s="14"/>
      <c r="VJI33" s="14"/>
      <c r="VJJ33" s="14"/>
      <c r="VJK33" s="14"/>
      <c r="VJL33" s="14"/>
      <c r="VJM33" s="14"/>
      <c r="VJN33" s="14"/>
      <c r="VJO33" s="14"/>
      <c r="VJP33" s="14"/>
      <c r="VJQ33" s="14"/>
      <c r="VJR33" s="14"/>
      <c r="VJS33" s="14"/>
      <c r="VJT33" s="14"/>
      <c r="VJU33" s="14"/>
      <c r="VJV33" s="14"/>
      <c r="VJW33" s="14"/>
      <c r="VJX33" s="14"/>
      <c r="VJY33" s="14"/>
      <c r="VJZ33" s="14"/>
      <c r="VKA33" s="14"/>
      <c r="VKB33" s="14"/>
      <c r="VKC33" s="14"/>
      <c r="VKD33" s="14"/>
      <c r="VKE33" s="14"/>
      <c r="VKF33" s="14"/>
      <c r="VKG33" s="14"/>
      <c r="VKH33" s="14"/>
      <c r="VKI33" s="14"/>
      <c r="VKJ33" s="14"/>
      <c r="VKK33" s="14"/>
      <c r="VKL33" s="14"/>
      <c r="VKM33" s="14"/>
      <c r="VKN33" s="14"/>
      <c r="VKO33" s="14"/>
      <c r="VKP33" s="14"/>
      <c r="VKQ33" s="14"/>
      <c r="VKR33" s="14"/>
      <c r="VKS33" s="14"/>
      <c r="VKT33" s="14"/>
      <c r="VKU33" s="14"/>
      <c r="VKV33" s="14"/>
      <c r="VKW33" s="14"/>
      <c r="VKX33" s="14"/>
      <c r="VKY33" s="14"/>
      <c r="VKZ33" s="14"/>
      <c r="VLA33" s="14"/>
      <c r="VLB33" s="14"/>
      <c r="VLC33" s="14"/>
      <c r="VLD33" s="14"/>
      <c r="VLE33" s="14"/>
      <c r="VLF33" s="14"/>
      <c r="VLG33" s="14"/>
      <c r="VLH33" s="14"/>
      <c r="VLI33" s="14"/>
      <c r="VLJ33" s="14"/>
      <c r="VLK33" s="14"/>
      <c r="VLL33" s="14"/>
      <c r="VLM33" s="14"/>
      <c r="VLN33" s="14"/>
      <c r="VLO33" s="14"/>
      <c r="VLP33" s="14"/>
      <c r="VLQ33" s="14"/>
      <c r="VLR33" s="14"/>
      <c r="VLS33" s="14"/>
      <c r="VLT33" s="14"/>
      <c r="VLU33" s="14"/>
      <c r="VLV33" s="14"/>
      <c r="VLW33" s="14"/>
      <c r="VLX33" s="14"/>
      <c r="VLY33" s="14"/>
      <c r="VLZ33" s="14"/>
      <c r="VMA33" s="14"/>
      <c r="VMB33" s="14"/>
      <c r="VMC33" s="14"/>
      <c r="VMD33" s="14"/>
      <c r="VME33" s="14"/>
      <c r="VMF33" s="14"/>
      <c r="VMG33" s="14"/>
      <c r="VMH33" s="14"/>
      <c r="VMI33" s="14"/>
      <c r="VMJ33" s="14"/>
      <c r="VMK33" s="14"/>
      <c r="VML33" s="14"/>
      <c r="VMM33" s="14"/>
      <c r="VMN33" s="14"/>
      <c r="VMO33" s="14"/>
      <c r="VMP33" s="14"/>
      <c r="VMQ33" s="14"/>
      <c r="VMR33" s="14"/>
      <c r="VMS33" s="14"/>
      <c r="VMT33" s="14"/>
      <c r="VMU33" s="14"/>
      <c r="VMV33" s="14"/>
      <c r="VMW33" s="14"/>
      <c r="VMX33" s="14"/>
      <c r="VMY33" s="14"/>
      <c r="VMZ33" s="14"/>
      <c r="VNA33" s="14"/>
      <c r="VNB33" s="14"/>
      <c r="VNC33" s="14"/>
      <c r="VND33" s="14"/>
      <c r="VNE33" s="14"/>
      <c r="VNF33" s="14"/>
      <c r="VNG33" s="14"/>
      <c r="VNH33" s="14"/>
      <c r="VNI33" s="14"/>
      <c r="VNJ33" s="14"/>
      <c r="VNK33" s="14"/>
      <c r="VNL33" s="14"/>
      <c r="VNM33" s="14"/>
      <c r="VNN33" s="14"/>
      <c r="VNO33" s="14"/>
      <c r="VNP33" s="14"/>
      <c r="VNQ33" s="14"/>
      <c r="VNR33" s="14"/>
      <c r="VNS33" s="14"/>
      <c r="VNT33" s="14"/>
      <c r="VNU33" s="14"/>
      <c r="VNV33" s="14"/>
      <c r="VNW33" s="14"/>
      <c r="VNX33" s="14"/>
      <c r="VNY33" s="14"/>
      <c r="VNZ33" s="14"/>
      <c r="VOA33" s="14"/>
      <c r="VOB33" s="14"/>
      <c r="VOC33" s="14"/>
      <c r="VOD33" s="14"/>
      <c r="VOE33" s="14"/>
      <c r="VOF33" s="14"/>
      <c r="VOG33" s="14"/>
      <c r="VOH33" s="14"/>
      <c r="VOI33" s="14"/>
      <c r="VOJ33" s="14"/>
      <c r="VOK33" s="14"/>
      <c r="VOL33" s="14"/>
      <c r="VOM33" s="14"/>
      <c r="VON33" s="14"/>
      <c r="VOO33" s="14"/>
      <c r="VOP33" s="14"/>
      <c r="VOQ33" s="14"/>
      <c r="VOR33" s="14"/>
      <c r="VOS33" s="14"/>
      <c r="VOT33" s="14"/>
      <c r="VOU33" s="14"/>
      <c r="VOV33" s="14"/>
      <c r="VOW33" s="14"/>
      <c r="VOX33" s="14"/>
      <c r="VOY33" s="14"/>
      <c r="VOZ33" s="14"/>
      <c r="VPA33" s="14"/>
      <c r="VPB33" s="14"/>
      <c r="VPC33" s="14"/>
      <c r="VPD33" s="14"/>
      <c r="VPE33" s="14"/>
      <c r="VPF33" s="14"/>
      <c r="VPG33" s="14"/>
      <c r="VPH33" s="14"/>
      <c r="VPI33" s="14"/>
      <c r="VPJ33" s="14"/>
      <c r="VPK33" s="14"/>
      <c r="VPL33" s="14"/>
      <c r="VPM33" s="14"/>
      <c r="VPN33" s="14"/>
      <c r="VPO33" s="14"/>
      <c r="VPP33" s="14"/>
      <c r="VPQ33" s="14"/>
      <c r="VPR33" s="14"/>
      <c r="VPS33" s="14"/>
      <c r="VPT33" s="14"/>
      <c r="VPU33" s="14"/>
      <c r="VPV33" s="14"/>
      <c r="VPW33" s="14"/>
      <c r="VPX33" s="14"/>
      <c r="VPY33" s="14"/>
      <c r="VPZ33" s="14"/>
      <c r="VQA33" s="14"/>
      <c r="VQB33" s="14"/>
      <c r="VQC33" s="14"/>
      <c r="VQD33" s="14"/>
      <c r="VQE33" s="14"/>
      <c r="VQF33" s="14"/>
      <c r="VQG33" s="14"/>
      <c r="VQH33" s="14"/>
      <c r="VQI33" s="14"/>
      <c r="VQJ33" s="14"/>
      <c r="VQK33" s="14"/>
      <c r="VQL33" s="14"/>
      <c r="VQM33" s="14"/>
      <c r="VQN33" s="14"/>
      <c r="VQO33" s="14"/>
      <c r="VQP33" s="14"/>
      <c r="VQQ33" s="14"/>
      <c r="VQR33" s="14"/>
      <c r="VQS33" s="14"/>
      <c r="VQT33" s="14"/>
      <c r="VQU33" s="14"/>
      <c r="VQV33" s="14"/>
      <c r="VQW33" s="14"/>
      <c r="VQX33" s="14"/>
      <c r="VQY33" s="14"/>
      <c r="VQZ33" s="14"/>
      <c r="VRA33" s="14"/>
      <c r="VRB33" s="14"/>
      <c r="VRC33" s="14"/>
      <c r="VRD33" s="14"/>
      <c r="VRE33" s="14"/>
      <c r="VRF33" s="14"/>
      <c r="VRG33" s="14"/>
      <c r="VRH33" s="14"/>
      <c r="VRI33" s="14"/>
      <c r="VRJ33" s="14"/>
      <c r="VRK33" s="14"/>
      <c r="VRL33" s="14"/>
      <c r="VRM33" s="14"/>
      <c r="VRN33" s="14"/>
      <c r="VRO33" s="14"/>
      <c r="VRP33" s="14"/>
      <c r="VRQ33" s="14"/>
      <c r="VRR33" s="14"/>
      <c r="VRS33" s="14"/>
      <c r="VRT33" s="14"/>
      <c r="VRU33" s="14"/>
      <c r="VRV33" s="14"/>
      <c r="VRW33" s="14"/>
      <c r="VRX33" s="14"/>
      <c r="VRY33" s="14"/>
      <c r="VRZ33" s="14"/>
      <c r="VSA33" s="14"/>
      <c r="VSB33" s="14"/>
      <c r="VSC33" s="14"/>
      <c r="VSD33" s="14"/>
      <c r="VSE33" s="14"/>
      <c r="VSF33" s="14"/>
      <c r="VSG33" s="14"/>
      <c r="VSH33" s="14"/>
      <c r="VSI33" s="14"/>
      <c r="VSJ33" s="14"/>
      <c r="VSK33" s="14"/>
      <c r="VSL33" s="14"/>
      <c r="VSM33" s="14"/>
      <c r="VSN33" s="14"/>
      <c r="VSO33" s="14"/>
      <c r="VSP33" s="14"/>
      <c r="VSQ33" s="14"/>
      <c r="VSR33" s="14"/>
      <c r="VSS33" s="14"/>
      <c r="VST33" s="14"/>
      <c r="VSU33" s="14"/>
      <c r="VSV33" s="14"/>
      <c r="VSW33" s="14"/>
      <c r="VSX33" s="14"/>
      <c r="VSY33" s="14"/>
      <c r="VSZ33" s="14"/>
      <c r="VTA33" s="14"/>
      <c r="VTB33" s="14"/>
      <c r="VTC33" s="14"/>
      <c r="VTD33" s="14"/>
      <c r="VTE33" s="14"/>
      <c r="VTF33" s="14"/>
      <c r="VTG33" s="14"/>
      <c r="VTH33" s="14"/>
      <c r="VTI33" s="14"/>
      <c r="VTJ33" s="14"/>
      <c r="VTK33" s="14"/>
      <c r="VTL33" s="14"/>
      <c r="VTM33" s="14"/>
      <c r="VTN33" s="14"/>
      <c r="VTO33" s="14"/>
      <c r="VTP33" s="14"/>
      <c r="VTQ33" s="14"/>
      <c r="VTR33" s="14"/>
      <c r="VTS33" s="14"/>
      <c r="VTT33" s="14"/>
      <c r="VTU33" s="14"/>
      <c r="VTV33" s="14"/>
      <c r="VTW33" s="14"/>
      <c r="VTX33" s="14"/>
      <c r="VTY33" s="14"/>
      <c r="VTZ33" s="14"/>
      <c r="VUA33" s="14"/>
      <c r="VUB33" s="14"/>
      <c r="VUC33" s="14"/>
      <c r="VUD33" s="14"/>
      <c r="VUE33" s="14"/>
      <c r="VUF33" s="14"/>
      <c r="VUG33" s="14"/>
      <c r="VUH33" s="14"/>
      <c r="VUI33" s="14"/>
      <c r="VUJ33" s="14"/>
      <c r="VUK33" s="14"/>
      <c r="VUL33" s="14"/>
      <c r="VUM33" s="14"/>
      <c r="VUN33" s="14"/>
      <c r="VUO33" s="14"/>
      <c r="VUP33" s="14"/>
      <c r="VUQ33" s="14"/>
      <c r="VUR33" s="14"/>
      <c r="VUS33" s="14"/>
      <c r="VUT33" s="14"/>
      <c r="VUU33" s="14"/>
      <c r="VUV33" s="14"/>
      <c r="VUW33" s="14"/>
      <c r="VUX33" s="14"/>
      <c r="VUY33" s="14"/>
      <c r="VUZ33" s="14"/>
      <c r="VVA33" s="14"/>
      <c r="VVB33" s="14"/>
      <c r="VVC33" s="14"/>
      <c r="VVD33" s="14"/>
      <c r="VVE33" s="14"/>
      <c r="VVF33" s="14"/>
      <c r="VVG33" s="14"/>
      <c r="VVH33" s="14"/>
      <c r="VVI33" s="14"/>
      <c r="VVJ33" s="14"/>
      <c r="VVK33" s="14"/>
      <c r="VVL33" s="14"/>
      <c r="VVM33" s="14"/>
      <c r="VVN33" s="14"/>
      <c r="VVO33" s="14"/>
      <c r="VVP33" s="14"/>
      <c r="VVQ33" s="14"/>
      <c r="VVR33" s="14"/>
      <c r="VVS33" s="14"/>
      <c r="VVT33" s="14"/>
      <c r="VVU33" s="14"/>
      <c r="VVV33" s="14"/>
      <c r="VVW33" s="14"/>
      <c r="VVX33" s="14"/>
      <c r="VVY33" s="14"/>
      <c r="VVZ33" s="14"/>
      <c r="VWA33" s="14"/>
      <c r="VWB33" s="14"/>
      <c r="VWC33" s="14"/>
      <c r="VWD33" s="14"/>
      <c r="VWE33" s="14"/>
      <c r="VWF33" s="14"/>
      <c r="VWG33" s="14"/>
      <c r="VWH33" s="14"/>
      <c r="VWI33" s="14"/>
      <c r="VWJ33" s="14"/>
      <c r="VWK33" s="14"/>
      <c r="VWL33" s="14"/>
      <c r="VWM33" s="14"/>
      <c r="VWN33" s="14"/>
      <c r="VWO33" s="14"/>
      <c r="VWP33" s="14"/>
      <c r="VWQ33" s="14"/>
      <c r="VWR33" s="14"/>
      <c r="VWS33" s="14"/>
      <c r="VWT33" s="14"/>
      <c r="VWU33" s="14"/>
      <c r="VWV33" s="14"/>
      <c r="VWW33" s="14"/>
      <c r="VWX33" s="14"/>
      <c r="VWY33" s="14"/>
      <c r="VWZ33" s="14"/>
      <c r="VXA33" s="14"/>
      <c r="VXB33" s="14"/>
      <c r="VXC33" s="14"/>
      <c r="VXD33" s="14"/>
      <c r="VXE33" s="14"/>
      <c r="VXF33" s="14"/>
      <c r="VXG33" s="14"/>
      <c r="VXH33" s="14"/>
      <c r="VXI33" s="14"/>
      <c r="VXJ33" s="14"/>
      <c r="VXK33" s="14"/>
      <c r="VXL33" s="14"/>
      <c r="VXM33" s="14"/>
      <c r="VXN33" s="14"/>
      <c r="VXO33" s="14"/>
      <c r="VXP33" s="14"/>
      <c r="VXQ33" s="14"/>
      <c r="VXR33" s="14"/>
      <c r="VXS33" s="14"/>
      <c r="VXT33" s="14"/>
      <c r="VXU33" s="14"/>
      <c r="VXV33" s="14"/>
      <c r="VXW33" s="14"/>
      <c r="VXX33" s="14"/>
      <c r="VXY33" s="14"/>
      <c r="VXZ33" s="14"/>
      <c r="VYA33" s="14"/>
      <c r="VYB33" s="14"/>
      <c r="VYC33" s="14"/>
      <c r="VYD33" s="14"/>
      <c r="VYE33" s="14"/>
      <c r="VYF33" s="14"/>
      <c r="VYG33" s="14"/>
      <c r="VYH33" s="14"/>
      <c r="VYI33" s="14"/>
      <c r="VYJ33" s="14"/>
      <c r="VYK33" s="14"/>
      <c r="VYL33" s="14"/>
      <c r="VYM33" s="14"/>
      <c r="VYN33" s="14"/>
      <c r="VYO33" s="14"/>
      <c r="VYP33" s="14"/>
      <c r="VYQ33" s="14"/>
      <c r="VYR33" s="14"/>
      <c r="VYS33" s="14"/>
      <c r="VYT33" s="14"/>
      <c r="VYU33" s="14"/>
      <c r="VYV33" s="14"/>
      <c r="VYW33" s="14"/>
      <c r="VYX33" s="14"/>
      <c r="VYY33" s="14"/>
      <c r="VYZ33" s="14"/>
      <c r="VZA33" s="14"/>
      <c r="VZB33" s="14"/>
      <c r="VZC33" s="14"/>
      <c r="VZD33" s="14"/>
      <c r="VZE33" s="14"/>
      <c r="VZF33" s="14"/>
      <c r="VZG33" s="14"/>
      <c r="VZH33" s="14"/>
      <c r="VZI33" s="14"/>
      <c r="VZJ33" s="14"/>
      <c r="VZK33" s="14"/>
      <c r="VZL33" s="14"/>
      <c r="VZM33" s="14"/>
      <c r="VZN33" s="14"/>
      <c r="VZO33" s="14"/>
      <c r="VZP33" s="14"/>
      <c r="VZQ33" s="14"/>
      <c r="VZR33" s="14"/>
      <c r="VZS33" s="14"/>
      <c r="VZT33" s="14"/>
      <c r="VZU33" s="14"/>
      <c r="VZV33" s="14"/>
      <c r="VZW33" s="14"/>
      <c r="VZX33" s="14"/>
      <c r="VZY33" s="14"/>
      <c r="VZZ33" s="14"/>
      <c r="WAA33" s="14"/>
      <c r="WAB33" s="14"/>
      <c r="WAC33" s="14"/>
      <c r="WAD33" s="14"/>
      <c r="WAE33" s="14"/>
      <c r="WAF33" s="14"/>
      <c r="WAG33" s="14"/>
      <c r="WAH33" s="14"/>
      <c r="WAI33" s="14"/>
      <c r="WAJ33" s="14"/>
      <c r="WAK33" s="14"/>
      <c r="WAL33" s="14"/>
      <c r="WAM33" s="14"/>
      <c r="WAN33" s="14"/>
      <c r="WAO33" s="14"/>
      <c r="WAP33" s="14"/>
      <c r="WAQ33" s="14"/>
      <c r="WAR33" s="14"/>
      <c r="WAS33" s="14"/>
      <c r="WAT33" s="14"/>
      <c r="WAU33" s="14"/>
      <c r="WAV33" s="14"/>
      <c r="WAW33" s="14"/>
      <c r="WAX33" s="14"/>
      <c r="WAY33" s="14"/>
      <c r="WAZ33" s="14"/>
      <c r="WBA33" s="14"/>
      <c r="WBB33" s="14"/>
      <c r="WBC33" s="14"/>
      <c r="WBD33" s="14"/>
      <c r="WBE33" s="14"/>
      <c r="WBF33" s="14"/>
      <c r="WBG33" s="14"/>
      <c r="WBH33" s="14"/>
      <c r="WBI33" s="14"/>
      <c r="WBJ33" s="14"/>
      <c r="WBK33" s="14"/>
      <c r="WBL33" s="14"/>
      <c r="WBM33" s="14"/>
      <c r="WBN33" s="14"/>
      <c r="WBO33" s="14"/>
      <c r="WBP33" s="14"/>
      <c r="WBQ33" s="14"/>
      <c r="WBR33" s="14"/>
      <c r="WBS33" s="14"/>
      <c r="WBT33" s="14"/>
      <c r="WBU33" s="14"/>
      <c r="WBV33" s="14"/>
      <c r="WBW33" s="14"/>
      <c r="WBX33" s="14"/>
      <c r="WBY33" s="14"/>
      <c r="WBZ33" s="14"/>
      <c r="WCA33" s="14"/>
      <c r="WCB33" s="14"/>
      <c r="WCC33" s="14"/>
      <c r="WCD33" s="14"/>
      <c r="WCE33" s="14"/>
      <c r="WCF33" s="14"/>
      <c r="WCG33" s="14"/>
      <c r="WCH33" s="14"/>
      <c r="WCI33" s="14"/>
      <c r="WCJ33" s="14"/>
      <c r="WCK33" s="14"/>
      <c r="WCL33" s="14"/>
      <c r="WCM33" s="14"/>
      <c r="WCN33" s="14"/>
      <c r="WCO33" s="14"/>
      <c r="WCP33" s="14"/>
      <c r="WCQ33" s="14"/>
      <c r="WCR33" s="14"/>
      <c r="WCS33" s="14"/>
      <c r="WCT33" s="14"/>
      <c r="WCU33" s="14"/>
      <c r="WCV33" s="14"/>
      <c r="WCW33" s="14"/>
      <c r="WCX33" s="14"/>
      <c r="WCY33" s="14"/>
      <c r="WCZ33" s="14"/>
      <c r="WDA33" s="14"/>
      <c r="WDB33" s="14"/>
      <c r="WDC33" s="14"/>
      <c r="WDD33" s="14"/>
      <c r="WDE33" s="14"/>
      <c r="WDF33" s="14"/>
      <c r="WDG33" s="14"/>
      <c r="WDH33" s="14"/>
      <c r="WDI33" s="14"/>
      <c r="WDJ33" s="14"/>
      <c r="WDK33" s="14"/>
      <c r="WDL33" s="14"/>
      <c r="WDM33" s="14"/>
      <c r="WDN33" s="14"/>
      <c r="WDO33" s="14"/>
      <c r="WDP33" s="14"/>
      <c r="WDQ33" s="14"/>
      <c r="WDR33" s="14"/>
      <c r="WDS33" s="14"/>
      <c r="WDT33" s="14"/>
      <c r="WDU33" s="14"/>
      <c r="WDV33" s="14"/>
      <c r="WDW33" s="14"/>
      <c r="WDX33" s="14"/>
      <c r="WDY33" s="14"/>
      <c r="WDZ33" s="14"/>
      <c r="WEA33" s="14"/>
      <c r="WEB33" s="14"/>
      <c r="WEC33" s="14"/>
      <c r="WED33" s="14"/>
      <c r="WEE33" s="14"/>
      <c r="WEF33" s="14"/>
      <c r="WEG33" s="14"/>
      <c r="WEH33" s="14"/>
      <c r="WEI33" s="14"/>
      <c r="WEJ33" s="14"/>
      <c r="WEK33" s="14"/>
      <c r="WEL33" s="14"/>
      <c r="WEM33" s="14"/>
      <c r="WEN33" s="14"/>
      <c r="WEO33" s="14"/>
      <c r="WEP33" s="14"/>
      <c r="WEQ33" s="14"/>
      <c r="WER33" s="14"/>
      <c r="WES33" s="14"/>
      <c r="WET33" s="14"/>
      <c r="WEU33" s="14"/>
      <c r="WEV33" s="14"/>
      <c r="WEW33" s="14"/>
      <c r="WEX33" s="14"/>
      <c r="WEY33" s="14"/>
      <c r="WEZ33" s="14"/>
      <c r="WFA33" s="14"/>
      <c r="WFB33" s="14"/>
      <c r="WFC33" s="14"/>
      <c r="WFD33" s="14"/>
      <c r="WFE33" s="14"/>
      <c r="WFF33" s="14"/>
      <c r="WFG33" s="14"/>
      <c r="WFH33" s="14"/>
      <c r="WFI33" s="14"/>
      <c r="WFJ33" s="14"/>
      <c r="WFK33" s="14"/>
      <c r="WFL33" s="14"/>
      <c r="WFM33" s="14"/>
      <c r="WFN33" s="14"/>
      <c r="WFO33" s="14"/>
      <c r="WFP33" s="14"/>
      <c r="WFQ33" s="14"/>
      <c r="WFR33" s="14"/>
      <c r="WFS33" s="14"/>
      <c r="WFT33" s="14"/>
      <c r="WFU33" s="14"/>
      <c r="WFV33" s="14"/>
      <c r="WFW33" s="14"/>
      <c r="WFX33" s="14"/>
      <c r="WFY33" s="14"/>
      <c r="WFZ33" s="14"/>
      <c r="WGA33" s="14"/>
      <c r="WGB33" s="14"/>
      <c r="WGC33" s="14"/>
      <c r="WGD33" s="14"/>
      <c r="WGE33" s="14"/>
      <c r="WGF33" s="14"/>
      <c r="WGG33" s="14"/>
      <c r="WGH33" s="14"/>
      <c r="WGI33" s="14"/>
      <c r="WGJ33" s="14"/>
      <c r="WGK33" s="14"/>
      <c r="WGL33" s="14"/>
      <c r="WGM33" s="14"/>
      <c r="WGN33" s="14"/>
      <c r="WGO33" s="14"/>
      <c r="WGP33" s="14"/>
      <c r="WGQ33" s="14"/>
      <c r="WGR33" s="14"/>
      <c r="WGS33" s="14"/>
      <c r="WGT33" s="14"/>
      <c r="WGU33" s="14"/>
      <c r="WGV33" s="14"/>
      <c r="WGW33" s="14"/>
      <c r="WGX33" s="14"/>
      <c r="WGY33" s="14"/>
      <c r="WGZ33" s="14"/>
      <c r="WHA33" s="14"/>
      <c r="WHB33" s="14"/>
      <c r="WHC33" s="14"/>
      <c r="WHD33" s="14"/>
      <c r="WHE33" s="14"/>
      <c r="WHF33" s="14"/>
      <c r="WHG33" s="14"/>
      <c r="WHH33" s="14"/>
      <c r="WHI33" s="14"/>
      <c r="WHJ33" s="14"/>
      <c r="WHK33" s="14"/>
      <c r="WHL33" s="14"/>
      <c r="WHM33" s="14"/>
      <c r="WHN33" s="14"/>
      <c r="WHO33" s="14"/>
      <c r="WHP33" s="14"/>
      <c r="WHQ33" s="14"/>
      <c r="WHR33" s="14"/>
      <c r="WHS33" s="14"/>
      <c r="WHT33" s="14"/>
      <c r="WHU33" s="14"/>
      <c r="WHV33" s="14"/>
      <c r="WHW33" s="14"/>
      <c r="WHX33" s="14"/>
      <c r="WHY33" s="14"/>
      <c r="WHZ33" s="14"/>
      <c r="WIA33" s="14"/>
      <c r="WIB33" s="14"/>
      <c r="WIC33" s="14"/>
      <c r="WID33" s="14"/>
      <c r="WIE33" s="14"/>
      <c r="WIF33" s="14"/>
      <c r="WIG33" s="14"/>
      <c r="WIH33" s="14"/>
      <c r="WII33" s="14"/>
      <c r="WIJ33" s="14"/>
      <c r="WIK33" s="14"/>
      <c r="WIL33" s="14"/>
      <c r="WIM33" s="14"/>
      <c r="WIN33" s="14"/>
      <c r="WIO33" s="14"/>
      <c r="WIP33" s="14"/>
      <c r="WIQ33" s="14"/>
      <c r="WIR33" s="14"/>
      <c r="WIS33" s="14"/>
      <c r="WIT33" s="14"/>
      <c r="WIU33" s="14"/>
      <c r="WIV33" s="14"/>
      <c r="WIW33" s="14"/>
      <c r="WIX33" s="14"/>
      <c r="WIY33" s="14"/>
      <c r="WIZ33" s="14"/>
      <c r="WJA33" s="14"/>
      <c r="WJB33" s="14"/>
      <c r="WJC33" s="14"/>
      <c r="WJD33" s="14"/>
      <c r="WJE33" s="14"/>
      <c r="WJF33" s="14"/>
      <c r="WJG33" s="14"/>
      <c r="WJH33" s="14"/>
      <c r="WJI33" s="14"/>
      <c r="WJJ33" s="14"/>
      <c r="WJK33" s="14"/>
      <c r="WJL33" s="14"/>
      <c r="WJM33" s="14"/>
      <c r="WJN33" s="14"/>
      <c r="WJO33" s="14"/>
      <c r="WJP33" s="14"/>
      <c r="WJQ33" s="14"/>
      <c r="WJR33" s="14"/>
      <c r="WJS33" s="14"/>
      <c r="WJT33" s="14"/>
      <c r="WJU33" s="14"/>
      <c r="WJV33" s="14"/>
      <c r="WJW33" s="14"/>
      <c r="WJX33" s="14"/>
      <c r="WJY33" s="14"/>
      <c r="WJZ33" s="14"/>
      <c r="WKA33" s="14"/>
      <c r="WKB33" s="14"/>
      <c r="WKC33" s="14"/>
      <c r="WKD33" s="14"/>
      <c r="WKE33" s="14"/>
      <c r="WKF33" s="14"/>
      <c r="WKG33" s="14"/>
      <c r="WKH33" s="14"/>
      <c r="WKI33" s="14"/>
      <c r="WKJ33" s="14"/>
      <c r="WKK33" s="14"/>
      <c r="WKL33" s="14"/>
      <c r="WKM33" s="14"/>
      <c r="WKN33" s="14"/>
      <c r="WKO33" s="14"/>
      <c r="WKP33" s="14"/>
      <c r="WKQ33" s="14"/>
      <c r="WKR33" s="14"/>
      <c r="WKS33" s="14"/>
      <c r="WKT33" s="14"/>
      <c r="WKU33" s="14"/>
      <c r="WKV33" s="14"/>
      <c r="WKW33" s="14"/>
      <c r="WKX33" s="14"/>
      <c r="WKY33" s="14"/>
      <c r="WKZ33" s="14"/>
      <c r="WLA33" s="14"/>
      <c r="WLB33" s="14"/>
      <c r="WLC33" s="14"/>
      <c r="WLD33" s="14"/>
      <c r="WLE33" s="14"/>
      <c r="WLF33" s="14"/>
      <c r="WLG33" s="14"/>
      <c r="WLH33" s="14"/>
      <c r="WLI33" s="14"/>
      <c r="WLJ33" s="14"/>
      <c r="WLK33" s="14"/>
      <c r="WLL33" s="14"/>
      <c r="WLM33" s="14"/>
      <c r="WLN33" s="14"/>
      <c r="WLO33" s="14"/>
      <c r="WLP33" s="14"/>
      <c r="WLQ33" s="14"/>
      <c r="WLR33" s="14"/>
      <c r="WLS33" s="14"/>
      <c r="WLT33" s="14"/>
      <c r="WLU33" s="14"/>
      <c r="WLV33" s="14"/>
      <c r="WLW33" s="14"/>
      <c r="WLX33" s="14"/>
      <c r="WLY33" s="14"/>
      <c r="WLZ33" s="14"/>
      <c r="WMA33" s="14"/>
      <c r="WMB33" s="14"/>
      <c r="WMC33" s="14"/>
      <c r="WMD33" s="14"/>
      <c r="WME33" s="14"/>
      <c r="WMF33" s="14"/>
      <c r="WMG33" s="14"/>
      <c r="WMH33" s="14"/>
      <c r="WMI33" s="14"/>
      <c r="WMJ33" s="14"/>
      <c r="WMK33" s="14"/>
      <c r="WML33" s="14"/>
      <c r="WMM33" s="14"/>
      <c r="WMN33" s="14"/>
      <c r="WMO33" s="14"/>
      <c r="WMP33" s="14"/>
      <c r="WMQ33" s="14"/>
      <c r="WMR33" s="14"/>
      <c r="WMS33" s="14"/>
      <c r="WMT33" s="14"/>
      <c r="WMU33" s="14"/>
      <c r="WMV33" s="14"/>
      <c r="WMW33" s="14"/>
      <c r="WMX33" s="14"/>
      <c r="WMY33" s="14"/>
      <c r="WMZ33" s="14"/>
      <c r="WNA33" s="14"/>
      <c r="WNB33" s="14"/>
      <c r="WNC33" s="14"/>
      <c r="WND33" s="14"/>
      <c r="WNE33" s="14"/>
      <c r="WNF33" s="14"/>
      <c r="WNG33" s="14"/>
      <c r="WNH33" s="14"/>
      <c r="WNI33" s="14"/>
      <c r="WNJ33" s="14"/>
      <c r="WNK33" s="14"/>
      <c r="WNL33" s="14"/>
      <c r="WNM33" s="14"/>
      <c r="WNN33" s="14"/>
      <c r="WNO33" s="14"/>
      <c r="WNP33" s="14"/>
      <c r="WNQ33" s="14"/>
      <c r="WNR33" s="14"/>
      <c r="WNS33" s="14"/>
      <c r="WNT33" s="14"/>
      <c r="WNU33" s="14"/>
      <c r="WNV33" s="14"/>
      <c r="WNW33" s="14"/>
      <c r="WNX33" s="14"/>
      <c r="WNY33" s="14"/>
      <c r="WNZ33" s="14"/>
      <c r="WOA33" s="14"/>
      <c r="WOB33" s="14"/>
      <c r="WOC33" s="14"/>
      <c r="WOD33" s="14"/>
      <c r="WOE33" s="14"/>
      <c r="WOF33" s="14"/>
      <c r="WOG33" s="14"/>
      <c r="WOH33" s="14"/>
      <c r="WOI33" s="14"/>
      <c r="WOJ33" s="14"/>
      <c r="WOK33" s="14"/>
      <c r="WOL33" s="14"/>
      <c r="WOM33" s="14"/>
      <c r="WON33" s="14"/>
      <c r="WOO33" s="14"/>
      <c r="WOP33" s="14"/>
      <c r="WOQ33" s="14"/>
      <c r="WOR33" s="14"/>
      <c r="WOS33" s="14"/>
      <c r="WOT33" s="14"/>
      <c r="WOU33" s="14"/>
      <c r="WOV33" s="14"/>
      <c r="WOW33" s="14"/>
      <c r="WOX33" s="14"/>
      <c r="WOY33" s="14"/>
      <c r="WOZ33" s="14"/>
      <c r="WPA33" s="14"/>
      <c r="WPB33" s="14"/>
      <c r="WPC33" s="14"/>
      <c r="WPD33" s="14"/>
      <c r="WPE33" s="14"/>
      <c r="WPF33" s="14"/>
      <c r="WPG33" s="14"/>
      <c r="WPH33" s="14"/>
      <c r="WPI33" s="14"/>
      <c r="WPJ33" s="14"/>
      <c r="WPK33" s="14"/>
      <c r="WPL33" s="14"/>
      <c r="WPM33" s="14"/>
      <c r="WPN33" s="14"/>
      <c r="WPO33" s="14"/>
      <c r="WPP33" s="14"/>
      <c r="WPQ33" s="14"/>
      <c r="WPR33" s="14"/>
      <c r="WPS33" s="14"/>
      <c r="WPT33" s="14"/>
      <c r="WPU33" s="14"/>
      <c r="WPV33" s="14"/>
      <c r="WPW33" s="14"/>
      <c r="WPX33" s="14"/>
      <c r="WPY33" s="14"/>
      <c r="WPZ33" s="14"/>
      <c r="WQA33" s="14"/>
      <c r="WQB33" s="14"/>
      <c r="WQC33" s="14"/>
      <c r="WQD33" s="14"/>
      <c r="WQE33" s="14"/>
      <c r="WQF33" s="14"/>
      <c r="WQG33" s="14"/>
      <c r="WQH33" s="14"/>
      <c r="WQI33" s="14"/>
      <c r="WQJ33" s="14"/>
      <c r="WQK33" s="14"/>
      <c r="WQL33" s="14"/>
      <c r="WQM33" s="14"/>
      <c r="WQN33" s="14"/>
      <c r="WQO33" s="14"/>
      <c r="WQP33" s="14"/>
      <c r="WQQ33" s="14"/>
      <c r="WQR33" s="14"/>
      <c r="WQS33" s="14"/>
      <c r="WQT33" s="14"/>
      <c r="WQU33" s="14"/>
      <c r="WQV33" s="14"/>
      <c r="WQW33" s="14"/>
      <c r="WQX33" s="14"/>
      <c r="WQY33" s="14"/>
      <c r="WQZ33" s="14"/>
      <c r="WRA33" s="14"/>
      <c r="WRB33" s="14"/>
      <c r="WRC33" s="14"/>
      <c r="WRD33" s="14"/>
      <c r="WRE33" s="14"/>
      <c r="WRF33" s="14"/>
      <c r="WRG33" s="14"/>
      <c r="WRH33" s="14"/>
      <c r="WRI33" s="14"/>
      <c r="WRJ33" s="14"/>
      <c r="WRK33" s="14"/>
      <c r="WRL33" s="14"/>
      <c r="WRM33" s="14"/>
      <c r="WRN33" s="14"/>
      <c r="WRO33" s="14"/>
      <c r="WRP33" s="14"/>
      <c r="WRQ33" s="14"/>
      <c r="WRR33" s="14"/>
      <c r="WRS33" s="14"/>
      <c r="WRT33" s="14"/>
      <c r="WRU33" s="14"/>
      <c r="WRV33" s="14"/>
      <c r="WRW33" s="14"/>
      <c r="WRX33" s="14"/>
      <c r="WRY33" s="14"/>
      <c r="WRZ33" s="14"/>
      <c r="WSA33" s="14"/>
      <c r="WSB33" s="14"/>
      <c r="WSC33" s="14"/>
      <c r="WSD33" s="14"/>
      <c r="WSE33" s="14"/>
      <c r="WSF33" s="14"/>
      <c r="WSG33" s="14"/>
      <c r="WSH33" s="14"/>
      <c r="WSI33" s="14"/>
      <c r="WSJ33" s="14"/>
      <c r="WSK33" s="14"/>
      <c r="WSL33" s="14"/>
      <c r="WSM33" s="14"/>
      <c r="WSN33" s="14"/>
      <c r="WSO33" s="14"/>
      <c r="WSP33" s="14"/>
      <c r="WSQ33" s="14"/>
      <c r="WSR33" s="14"/>
      <c r="WSS33" s="14"/>
      <c r="WST33" s="14"/>
      <c r="WSU33" s="14"/>
      <c r="WSV33" s="14"/>
      <c r="WSW33" s="14"/>
      <c r="WSX33" s="14"/>
      <c r="WSY33" s="14"/>
      <c r="WSZ33" s="14"/>
      <c r="WTA33" s="14"/>
      <c r="WTB33" s="14"/>
      <c r="WTC33" s="14"/>
      <c r="WTD33" s="14"/>
      <c r="WTE33" s="14"/>
      <c r="WTF33" s="14"/>
      <c r="WTG33" s="14"/>
      <c r="WTH33" s="14"/>
      <c r="WTI33" s="14"/>
      <c r="WTJ33" s="14"/>
      <c r="WTK33" s="14"/>
      <c r="WTL33" s="14"/>
      <c r="WTM33" s="14"/>
      <c r="WTN33" s="14"/>
      <c r="WTO33" s="14"/>
      <c r="WTP33" s="14"/>
      <c r="WTQ33" s="14"/>
      <c r="WTR33" s="14"/>
      <c r="WTS33" s="14"/>
      <c r="WTT33" s="14"/>
      <c r="WTU33" s="14"/>
      <c r="WTV33" s="14"/>
      <c r="WTW33" s="14"/>
      <c r="WTX33" s="14"/>
      <c r="WTY33" s="14"/>
      <c r="WTZ33" s="14"/>
      <c r="WUA33" s="14"/>
      <c r="WUB33" s="14"/>
      <c r="WUC33" s="14"/>
      <c r="WUD33" s="14"/>
      <c r="WUE33" s="14"/>
      <c r="WUF33" s="14"/>
      <c r="WUG33" s="14"/>
      <c r="WUH33" s="14"/>
      <c r="WUI33" s="14"/>
      <c r="WUJ33" s="14"/>
      <c r="WUK33" s="14"/>
      <c r="WUL33" s="14"/>
      <c r="WUM33" s="14"/>
      <c r="WUN33" s="14"/>
      <c r="WUO33" s="14"/>
      <c r="WUP33" s="14"/>
      <c r="WUQ33" s="14"/>
      <c r="WUR33" s="14"/>
      <c r="WUS33" s="14"/>
      <c r="WUT33" s="14"/>
      <c r="WUU33" s="14"/>
      <c r="WUV33" s="14"/>
      <c r="WUW33" s="14"/>
      <c r="WUX33" s="14"/>
      <c r="WUY33" s="14"/>
      <c r="WUZ33" s="14"/>
      <c r="WVA33" s="14"/>
      <c r="WVB33" s="14"/>
      <c r="WVC33" s="14"/>
      <c r="WVD33" s="14"/>
      <c r="WVE33" s="14"/>
      <c r="WVF33" s="14"/>
      <c r="WVG33" s="14"/>
      <c r="WVH33" s="14"/>
      <c r="WVI33" s="14"/>
      <c r="WVJ33" s="14"/>
      <c r="WVK33" s="14"/>
      <c r="WVL33" s="14"/>
      <c r="WVM33" s="14"/>
      <c r="WVN33" s="14"/>
      <c r="WVO33" s="14"/>
      <c r="WVP33" s="14"/>
      <c r="WVQ33" s="14"/>
      <c r="WVR33" s="14"/>
      <c r="WVS33" s="14"/>
      <c r="WVT33" s="14"/>
      <c r="WVU33" s="14"/>
      <c r="WVV33" s="14"/>
      <c r="WVW33" s="14"/>
      <c r="WVX33" s="14"/>
      <c r="WVY33" s="14"/>
      <c r="WVZ33" s="14"/>
      <c r="WWA33" s="14"/>
      <c r="WWB33" s="14"/>
      <c r="WWC33" s="14"/>
      <c r="WWD33" s="14"/>
      <c r="WWE33" s="14"/>
      <c r="WWF33" s="14"/>
      <c r="WWG33" s="14"/>
      <c r="WWH33" s="14"/>
      <c r="WWI33" s="14"/>
      <c r="WWJ33" s="14"/>
      <c r="WWK33" s="14"/>
      <c r="WWL33" s="14"/>
      <c r="WWM33" s="14"/>
      <c r="WWN33" s="14"/>
      <c r="WWO33" s="14"/>
      <c r="WWP33" s="14"/>
      <c r="WWQ33" s="14"/>
      <c r="WWR33" s="14"/>
      <c r="WWS33" s="14"/>
      <c r="WWT33" s="14"/>
      <c r="WWU33" s="14"/>
      <c r="WWV33" s="14"/>
      <c r="WWW33" s="14"/>
      <c r="WWX33" s="14"/>
      <c r="WWY33" s="14"/>
      <c r="WWZ33" s="14"/>
      <c r="WXA33" s="14"/>
      <c r="WXB33" s="14"/>
      <c r="WXC33" s="14"/>
      <c r="WXD33" s="14"/>
      <c r="WXE33" s="14"/>
      <c r="WXF33" s="14"/>
      <c r="WXG33" s="14"/>
      <c r="WXH33" s="14"/>
      <c r="WXI33" s="14"/>
      <c r="WXJ33" s="14"/>
      <c r="WXK33" s="14"/>
      <c r="WXL33" s="14"/>
      <c r="WXM33" s="14"/>
      <c r="WXN33" s="14"/>
      <c r="WXO33" s="14"/>
      <c r="WXP33" s="14"/>
      <c r="WXQ33" s="14"/>
      <c r="WXR33" s="14"/>
      <c r="WXS33" s="14"/>
      <c r="WXT33" s="14"/>
      <c r="WXU33" s="14"/>
      <c r="WXV33" s="14"/>
      <c r="WXW33" s="14"/>
      <c r="WXX33" s="14"/>
      <c r="WXY33" s="14"/>
      <c r="WXZ33" s="14"/>
      <c r="WYA33" s="14"/>
      <c r="WYB33" s="14"/>
      <c r="WYC33" s="14"/>
      <c r="WYD33" s="14"/>
      <c r="WYE33" s="14"/>
      <c r="WYF33" s="14"/>
      <c r="WYG33" s="14"/>
      <c r="WYH33" s="14"/>
      <c r="WYI33" s="14"/>
      <c r="WYJ33" s="14"/>
      <c r="WYK33" s="14"/>
      <c r="WYL33" s="14"/>
      <c r="WYM33" s="14"/>
      <c r="WYN33" s="14"/>
      <c r="WYO33" s="14"/>
      <c r="WYP33" s="14"/>
      <c r="WYQ33" s="14"/>
      <c r="WYR33" s="14"/>
      <c r="WYS33" s="14"/>
      <c r="WYT33" s="14"/>
      <c r="WYU33" s="14"/>
      <c r="WYV33" s="14"/>
      <c r="WYW33" s="14"/>
      <c r="WYX33" s="14"/>
      <c r="WYY33" s="14"/>
      <c r="WYZ33" s="14"/>
      <c r="WZA33" s="14"/>
      <c r="WZB33" s="14"/>
      <c r="WZC33" s="14"/>
      <c r="WZD33" s="14"/>
      <c r="WZE33" s="14"/>
      <c r="WZF33" s="14"/>
      <c r="WZG33" s="14"/>
      <c r="WZH33" s="14"/>
      <c r="WZI33" s="14"/>
      <c r="WZJ33" s="14"/>
      <c r="WZK33" s="14"/>
      <c r="WZL33" s="14"/>
      <c r="WZM33" s="14"/>
      <c r="WZN33" s="14"/>
      <c r="WZO33" s="14"/>
      <c r="WZP33" s="14"/>
      <c r="WZQ33" s="14"/>
      <c r="WZR33" s="14"/>
      <c r="WZS33" s="14"/>
      <c r="WZT33" s="14"/>
      <c r="WZU33" s="14"/>
      <c r="WZV33" s="14"/>
      <c r="WZW33" s="14"/>
      <c r="WZX33" s="14"/>
      <c r="WZY33" s="14"/>
      <c r="WZZ33" s="14"/>
      <c r="XAA33" s="14"/>
      <c r="XAB33" s="14"/>
      <c r="XAC33" s="14"/>
      <c r="XAD33" s="14"/>
      <c r="XAE33" s="14"/>
      <c r="XAF33" s="14"/>
      <c r="XAG33" s="14"/>
      <c r="XAH33" s="14"/>
      <c r="XAI33" s="14"/>
      <c r="XAJ33" s="14"/>
      <c r="XAK33" s="14"/>
      <c r="XAL33" s="14"/>
      <c r="XAM33" s="14"/>
      <c r="XAN33" s="14"/>
      <c r="XAO33" s="14"/>
      <c r="XAP33" s="14"/>
      <c r="XAQ33" s="14"/>
      <c r="XAR33" s="14"/>
      <c r="XAS33" s="14"/>
      <c r="XAT33" s="14"/>
      <c r="XAU33" s="14"/>
      <c r="XAV33" s="14"/>
      <c r="XAW33" s="14"/>
      <c r="XAX33" s="14"/>
      <c r="XAY33" s="14"/>
      <c r="XAZ33" s="14"/>
      <c r="XBA33" s="14"/>
      <c r="XBB33" s="14"/>
      <c r="XBC33" s="14"/>
      <c r="XBD33" s="14"/>
      <c r="XBE33" s="14"/>
      <c r="XBF33" s="14"/>
      <c r="XBG33" s="14"/>
      <c r="XBH33" s="14"/>
      <c r="XBI33" s="14"/>
      <c r="XBJ33" s="14"/>
      <c r="XBK33" s="14"/>
      <c r="XBL33" s="14"/>
      <c r="XBM33" s="14"/>
      <c r="XBN33" s="14"/>
      <c r="XBO33" s="14"/>
      <c r="XBP33" s="14"/>
      <c r="XBQ33" s="14"/>
      <c r="XBR33" s="14"/>
      <c r="XBS33" s="14"/>
      <c r="XBT33" s="14"/>
      <c r="XBU33" s="14"/>
      <c r="XBV33" s="14"/>
      <c r="XBW33" s="14"/>
      <c r="XBX33" s="14"/>
      <c r="XBY33" s="14"/>
      <c r="XBZ33" s="14"/>
      <c r="XCA33" s="14"/>
      <c r="XCB33" s="14"/>
      <c r="XCC33" s="14"/>
      <c r="XCD33" s="14"/>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row>
    <row r="34" spans="3:11">
      <c r="C34" s="7">
        <v>1985</v>
      </c>
      <c r="D34" s="38">
        <v>26458</v>
      </c>
      <c r="K34" s="7">
        <v>1793</v>
      </c>
    </row>
    <row r="35" spans="3:11">
      <c r="C35" s="7">
        <v>24083</v>
      </c>
      <c r="D35" s="38">
        <v>1222</v>
      </c>
      <c r="K35" s="7">
        <v>19837</v>
      </c>
    </row>
    <row r="40" spans="15:16">
      <c r="O40" s="5" t="s">
        <v>150</v>
      </c>
      <c r="P40" s="5" t="s">
        <v>150</v>
      </c>
    </row>
    <row r="41" spans="15:16">
      <c r="O41" s="5" t="s">
        <v>151</v>
      </c>
      <c r="P41" s="5" t="s">
        <v>151</v>
      </c>
    </row>
  </sheetData>
  <autoFilter ref="A5:XEZ41">
    <sortState ref="A5:XEZ41">
      <sortCondition ref="G5"/>
    </sortState>
    <extLst/>
  </autoFilter>
  <mergeCells count="9">
    <mergeCell ref="A1:H1"/>
    <mergeCell ref="E4:F4"/>
    <mergeCell ref="A4:A5"/>
    <mergeCell ref="B4:B5"/>
    <mergeCell ref="C4:C5"/>
    <mergeCell ref="D4:D5"/>
    <mergeCell ref="G4:G5"/>
    <mergeCell ref="H4:H5"/>
    <mergeCell ref="K4:K5"/>
  </mergeCells>
  <pageMargins left="0.75" right="0.75" top="0.275" bottom="0.156944444444444" header="0.5" footer="0.5"/>
  <pageSetup paperSize="9"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4"/>
  <sheetViews>
    <sheetView workbookViewId="0">
      <pane xSplit="2" ySplit="1" topLeftCell="C14" activePane="bottomRight" state="frozen"/>
      <selection/>
      <selection pane="topRight"/>
      <selection pane="bottomLeft"/>
      <selection pane="bottomRight" activeCell="F6" sqref="F6:F7"/>
    </sheetView>
  </sheetViews>
  <sheetFormatPr defaultColWidth="9" defaultRowHeight="22.5"/>
  <cols>
    <col min="1" max="1" width="45.625" style="211" customWidth="1"/>
    <col min="2" max="3" width="15.625" style="211" customWidth="1"/>
    <col min="4" max="4" width="15.625" style="212" customWidth="1"/>
    <col min="5" max="5" width="15.625" style="211" customWidth="1"/>
    <col min="6" max="7" width="15.625" customWidth="1"/>
    <col min="8" max="8" width="15.625" style="213" customWidth="1"/>
    <col min="9" max="9" width="10.625" style="213" customWidth="1"/>
    <col min="10" max="10" width="15.625" style="213" customWidth="1"/>
    <col min="11" max="11" width="10.625" style="213" customWidth="1"/>
    <col min="12" max="13" width="10.625" style="211" customWidth="1"/>
    <col min="14" max="14" width="15.25" style="211"/>
    <col min="15" max="16" width="15.625" customWidth="1"/>
    <col min="17" max="17" width="9.625" style="211" customWidth="1"/>
    <col min="18" max="18" width="14.25" style="211" customWidth="1"/>
    <col min="19" max="16384" width="9" style="211"/>
  </cols>
  <sheetData>
    <row r="1" s="208" customFormat="1" ht="35.1" customHeight="1" spans="1:13">
      <c r="A1" s="214" t="s">
        <v>4</v>
      </c>
      <c r="B1" s="214"/>
      <c r="C1" s="214"/>
      <c r="D1" s="214"/>
      <c r="E1" s="214"/>
      <c r="F1" s="214"/>
      <c r="G1" s="214"/>
      <c r="H1" s="214"/>
      <c r="I1" s="214"/>
      <c r="J1" s="214"/>
      <c r="K1" s="214"/>
      <c r="L1" s="214"/>
      <c r="M1" s="214"/>
    </row>
    <row r="2" s="209" customFormat="1" ht="15" customHeight="1" spans="1:16">
      <c r="A2" s="215"/>
      <c r="B2" s="215"/>
      <c r="C2" s="215"/>
      <c r="D2" s="216"/>
      <c r="E2" s="215"/>
      <c r="F2" s="197"/>
      <c r="G2" s="197"/>
      <c r="H2" s="216"/>
      <c r="I2" s="216"/>
      <c r="J2" s="216"/>
      <c r="K2" s="216"/>
      <c r="L2" s="215"/>
      <c r="M2" s="215"/>
      <c r="O2" s="197"/>
      <c r="P2" s="197"/>
    </row>
    <row r="3" ht="15" customHeight="1" spans="1:16">
      <c r="A3" s="210"/>
      <c r="B3" s="210"/>
      <c r="C3" s="210"/>
      <c r="D3" s="217"/>
      <c r="E3" s="210"/>
      <c r="F3" s="218"/>
      <c r="G3" s="218"/>
      <c r="H3" s="219"/>
      <c r="I3" s="219"/>
      <c r="J3" s="219"/>
      <c r="K3" s="219"/>
      <c r="L3" s="210"/>
      <c r="M3" s="210"/>
      <c r="O3" s="218"/>
      <c r="P3" s="218"/>
    </row>
    <row r="4" ht="15" customHeight="1" spans="1:16">
      <c r="A4" s="220"/>
      <c r="B4" s="220"/>
      <c r="C4" s="220"/>
      <c r="D4" s="221"/>
      <c r="E4" s="220"/>
      <c r="F4" s="198"/>
      <c r="G4" s="198"/>
      <c r="H4" s="222"/>
      <c r="I4" s="222"/>
      <c r="J4" s="222"/>
      <c r="K4" s="222"/>
      <c r="L4" s="220" t="s">
        <v>5</v>
      </c>
      <c r="M4" s="220"/>
      <c r="O4" s="198"/>
      <c r="P4" s="198"/>
    </row>
    <row r="5" ht="20.1" customHeight="1" spans="1:18">
      <c r="A5" s="223" t="s">
        <v>6</v>
      </c>
      <c r="B5" s="223" t="s">
        <v>7</v>
      </c>
      <c r="C5" s="223"/>
      <c r="D5" s="224" t="s">
        <v>8</v>
      </c>
      <c r="E5" s="223"/>
      <c r="F5" s="79" t="s">
        <v>9</v>
      </c>
      <c r="G5" s="79"/>
      <c r="H5" s="224" t="s">
        <v>10</v>
      </c>
      <c r="I5" s="224"/>
      <c r="J5" s="224"/>
      <c r="K5" s="224"/>
      <c r="L5" s="223" t="s">
        <v>11</v>
      </c>
      <c r="M5" s="223"/>
      <c r="O5" s="79" t="s">
        <v>8</v>
      </c>
      <c r="P5" s="79"/>
      <c r="Q5" s="223" t="s">
        <v>12</v>
      </c>
      <c r="R5" s="223"/>
    </row>
    <row r="6" ht="20.1" customHeight="1" spans="1:18">
      <c r="A6" s="223"/>
      <c r="B6" s="223" t="s">
        <v>13</v>
      </c>
      <c r="C6" s="223" t="s">
        <v>14</v>
      </c>
      <c r="D6" s="224" t="s">
        <v>13</v>
      </c>
      <c r="E6" s="223" t="s">
        <v>14</v>
      </c>
      <c r="F6" s="79" t="s">
        <v>13</v>
      </c>
      <c r="G6" s="79" t="s">
        <v>14</v>
      </c>
      <c r="H6" s="224" t="s">
        <v>13</v>
      </c>
      <c r="I6" s="224"/>
      <c r="J6" s="224" t="s">
        <v>15</v>
      </c>
      <c r="K6" s="224"/>
      <c r="L6" s="223" t="s">
        <v>13</v>
      </c>
      <c r="M6" s="238" t="s">
        <v>14</v>
      </c>
      <c r="O6" s="79" t="s">
        <v>13</v>
      </c>
      <c r="P6" s="79" t="s">
        <v>14</v>
      </c>
      <c r="Q6" s="223" t="s">
        <v>13</v>
      </c>
      <c r="R6" s="223" t="s">
        <v>14</v>
      </c>
    </row>
    <row r="7" s="210" customFormat="1" ht="20.1" customHeight="1" spans="1:18">
      <c r="A7" s="223"/>
      <c r="B7" s="223"/>
      <c r="C7" s="223"/>
      <c r="D7" s="224"/>
      <c r="E7" s="223"/>
      <c r="F7" s="79"/>
      <c r="G7" s="79"/>
      <c r="H7" s="225" t="s">
        <v>16</v>
      </c>
      <c r="I7" s="225" t="s">
        <v>17</v>
      </c>
      <c r="J7" s="225" t="s">
        <v>16</v>
      </c>
      <c r="K7" s="225" t="s">
        <v>17</v>
      </c>
      <c r="L7" s="223"/>
      <c r="M7" s="238"/>
      <c r="O7" s="79"/>
      <c r="P7" s="79"/>
      <c r="Q7" s="223"/>
      <c r="R7" s="223"/>
    </row>
    <row r="8" ht="20.1" customHeight="1" spans="1:18">
      <c r="A8" s="223" t="s">
        <v>18</v>
      </c>
      <c r="B8" s="226">
        <f t="shared" ref="B8:H8" si="0">SUM(B9,B41)</f>
        <v>635363</v>
      </c>
      <c r="C8" s="226">
        <f t="shared" si="0"/>
        <v>452139</v>
      </c>
      <c r="D8" s="227">
        <f t="shared" si="0"/>
        <v>42994</v>
      </c>
      <c r="E8" s="227">
        <f t="shared" si="0"/>
        <v>17694</v>
      </c>
      <c r="F8" s="200">
        <f t="shared" si="0"/>
        <v>66826</v>
      </c>
      <c r="G8" s="200">
        <f t="shared" si="0"/>
        <v>31696</v>
      </c>
      <c r="H8" s="227">
        <f t="shared" si="0"/>
        <v>-23832</v>
      </c>
      <c r="I8" s="239">
        <f>IF(F8=0,,ROUND(H8/F8*100,1))</f>
        <v>-35.7</v>
      </c>
      <c r="J8" s="227">
        <f>SUM(J9,J41)</f>
        <v>-14002</v>
      </c>
      <c r="K8" s="239">
        <f>IF(G8=0,,ROUND(J8/G8*100,1))</f>
        <v>-44.2</v>
      </c>
      <c r="L8" s="240">
        <f>IF(B8=0,,ROUND(D8/B8*100,1))</f>
        <v>6.8</v>
      </c>
      <c r="M8" s="240">
        <f>IF(C8=0,,ROUND(E8/C8*100,1))</f>
        <v>3.9</v>
      </c>
      <c r="O8" s="200">
        <f>SUM(O9,O41)</f>
        <v>653960</v>
      </c>
      <c r="P8" s="200">
        <f>SUM(P9,P41)</f>
        <v>548526</v>
      </c>
      <c r="Q8" s="200">
        <f>SUM(Q9,Q41)</f>
        <v>61632</v>
      </c>
      <c r="R8" s="226">
        <f t="shared" ref="R8" si="1">SUM(R9,R41)</f>
        <v>0</v>
      </c>
    </row>
    <row r="9" ht="20.1" customHeight="1" spans="1:19">
      <c r="A9" s="228" t="s">
        <v>19</v>
      </c>
      <c r="B9" s="226">
        <f t="shared" ref="B9:H9" si="2">SUM(B10)</f>
        <v>495004</v>
      </c>
      <c r="C9" s="226">
        <f t="shared" si="2"/>
        <v>313780</v>
      </c>
      <c r="D9" s="226">
        <f t="shared" si="2"/>
        <v>42468</v>
      </c>
      <c r="E9" s="226">
        <f t="shared" si="2"/>
        <v>17346</v>
      </c>
      <c r="F9" s="200">
        <f t="shared" si="2"/>
        <v>56346</v>
      </c>
      <c r="G9" s="200">
        <f t="shared" si="2"/>
        <v>21216</v>
      </c>
      <c r="H9" s="227">
        <f t="shared" si="2"/>
        <v>-13878</v>
      </c>
      <c r="I9" s="239">
        <f t="shared" ref="I9:I44" si="3">IF(F9=0,,ROUND(H9/F9*100,1))</f>
        <v>-24.6</v>
      </c>
      <c r="J9" s="227">
        <f>SUM(J10)</f>
        <v>-3870</v>
      </c>
      <c r="K9" s="239">
        <f t="shared" ref="K9:K44" si="4">IF(G9=0,,ROUND(J9/G9*100,1))</f>
        <v>-18.2</v>
      </c>
      <c r="L9" s="240">
        <f t="shared" ref="L9:L15" si="5">IF(B9=0,,ROUND(D9/B9*100,1))</f>
        <v>8.6</v>
      </c>
      <c r="M9" s="240">
        <f t="shared" ref="M9:M31" si="6">IF(C9=0,,ROUND(E9/C9*100,1))</f>
        <v>5.5</v>
      </c>
      <c r="O9" s="200">
        <f>SUM(O10)</f>
        <v>572293</v>
      </c>
      <c r="P9" s="200">
        <f>SUM(P10)</f>
        <v>466859</v>
      </c>
      <c r="Q9" s="201">
        <f>SUM(Q10)</f>
        <v>42209</v>
      </c>
      <c r="R9" s="226">
        <f t="shared" ref="R9" si="7">SUM(R10)</f>
        <v>0</v>
      </c>
      <c r="S9" s="211">
        <f>O9-P9</f>
        <v>105434</v>
      </c>
    </row>
    <row r="10" ht="20.1" customHeight="1" spans="1:18">
      <c r="A10" s="229" t="s">
        <v>20</v>
      </c>
      <c r="B10" s="226">
        <f t="shared" ref="B10:H10" si="8">SUM(B11,B25)</f>
        <v>495004</v>
      </c>
      <c r="C10" s="226">
        <f t="shared" si="8"/>
        <v>313780</v>
      </c>
      <c r="D10" s="227">
        <f t="shared" si="8"/>
        <v>42468</v>
      </c>
      <c r="E10" s="227">
        <f t="shared" si="8"/>
        <v>17346</v>
      </c>
      <c r="F10" s="200">
        <f t="shared" si="8"/>
        <v>56346</v>
      </c>
      <c r="G10" s="200">
        <f t="shared" si="8"/>
        <v>21216</v>
      </c>
      <c r="H10" s="227">
        <f t="shared" si="8"/>
        <v>-13878</v>
      </c>
      <c r="I10" s="239">
        <f t="shared" si="3"/>
        <v>-24.6</v>
      </c>
      <c r="J10" s="227">
        <f>SUM(J11,J25)</f>
        <v>-3870</v>
      </c>
      <c r="K10" s="239">
        <f t="shared" si="4"/>
        <v>-18.2</v>
      </c>
      <c r="L10" s="240">
        <f t="shared" si="5"/>
        <v>8.6</v>
      </c>
      <c r="M10" s="240">
        <f t="shared" si="6"/>
        <v>5.5</v>
      </c>
      <c r="O10" s="200">
        <f>SUM(O11,O25)</f>
        <v>572293</v>
      </c>
      <c r="P10" s="200">
        <f>SUM(P11,P25)</f>
        <v>466859</v>
      </c>
      <c r="Q10" s="201">
        <f>SUM(Q11,Q25)</f>
        <v>42209</v>
      </c>
      <c r="R10" s="226">
        <f>SUM(R11,R25)</f>
        <v>0</v>
      </c>
    </row>
    <row r="11" ht="20.1" customHeight="1" spans="1:18">
      <c r="A11" s="230" t="s">
        <v>21</v>
      </c>
      <c r="B11" s="226">
        <f t="shared" ref="B11:H11" si="9">SUM(B12:B24)</f>
        <v>224619</v>
      </c>
      <c r="C11" s="226">
        <f t="shared" si="9"/>
        <v>49237</v>
      </c>
      <c r="D11" s="226">
        <f t="shared" si="9"/>
        <v>36578</v>
      </c>
      <c r="E11" s="226">
        <f t="shared" si="9"/>
        <v>11885</v>
      </c>
      <c r="F11" s="200">
        <f t="shared" si="9"/>
        <v>38465</v>
      </c>
      <c r="G11" s="200">
        <f t="shared" si="9"/>
        <v>6222</v>
      </c>
      <c r="H11" s="227">
        <f t="shared" si="9"/>
        <v>-1887</v>
      </c>
      <c r="I11" s="239">
        <f t="shared" si="3"/>
        <v>-4.9</v>
      </c>
      <c r="J11" s="227">
        <f>SUM(J12:J24)</f>
        <v>5663</v>
      </c>
      <c r="K11" s="239">
        <f t="shared" si="4"/>
        <v>91</v>
      </c>
      <c r="L11" s="240">
        <f t="shared" si="5"/>
        <v>16.3</v>
      </c>
      <c r="M11" s="240">
        <f t="shared" si="6"/>
        <v>24.1</v>
      </c>
      <c r="O11" s="200">
        <f>SUM(O12:O24)</f>
        <v>142454</v>
      </c>
      <c r="P11" s="200">
        <f>SUM(P12:P24)</f>
        <v>38044</v>
      </c>
      <c r="Q11" s="200">
        <f>SUM(Q12:Q24)</f>
        <v>37642</v>
      </c>
      <c r="R11" s="226">
        <f t="shared" ref="R11" si="10">SUM(R12:R24)</f>
        <v>0</v>
      </c>
    </row>
    <row r="12" ht="20.1" customHeight="1" spans="1:18">
      <c r="A12" s="231" t="s">
        <v>22</v>
      </c>
      <c r="B12" s="226">
        <v>153951</v>
      </c>
      <c r="C12" s="226">
        <v>15288</v>
      </c>
      <c r="D12" s="232">
        <v>23684</v>
      </c>
      <c r="E12" s="226">
        <v>7216</v>
      </c>
      <c r="F12" s="200">
        <v>22354</v>
      </c>
      <c r="G12" s="200">
        <v>968</v>
      </c>
      <c r="H12" s="227">
        <f>D12-F12</f>
        <v>1330</v>
      </c>
      <c r="I12" s="239">
        <f t="shared" si="3"/>
        <v>5.9</v>
      </c>
      <c r="J12" s="227">
        <f>E12-G12</f>
        <v>6248</v>
      </c>
      <c r="K12" s="239">
        <f t="shared" si="4"/>
        <v>645.5</v>
      </c>
      <c r="L12" s="240">
        <f t="shared" si="5"/>
        <v>15.4</v>
      </c>
      <c r="M12" s="240">
        <f t="shared" si="6"/>
        <v>47.2</v>
      </c>
      <c r="O12" s="200">
        <v>97146</v>
      </c>
      <c r="P12" s="200">
        <v>11431</v>
      </c>
      <c r="Q12" s="202">
        <v>20815</v>
      </c>
      <c r="R12" s="226"/>
    </row>
    <row r="13" ht="19" customHeight="1" spans="1:18">
      <c r="A13" s="231" t="s">
        <v>23</v>
      </c>
      <c r="B13" s="226">
        <v>19292</v>
      </c>
      <c r="C13" s="226">
        <v>1560</v>
      </c>
      <c r="D13" s="232">
        <v>4786</v>
      </c>
      <c r="E13" s="226">
        <v>121</v>
      </c>
      <c r="F13" s="200">
        <v>7164</v>
      </c>
      <c r="G13" s="200">
        <v>438</v>
      </c>
      <c r="H13" s="227">
        <f t="shared" ref="H13:H24" si="11">D13-F13</f>
        <v>-2378</v>
      </c>
      <c r="I13" s="239">
        <f t="shared" si="3"/>
        <v>-33.2</v>
      </c>
      <c r="J13" s="227">
        <f t="shared" ref="J13:J31" si="12">E13-G13</f>
        <v>-317</v>
      </c>
      <c r="K13" s="239">
        <f t="shared" si="4"/>
        <v>-72.4</v>
      </c>
      <c r="L13" s="240">
        <f t="shared" si="5"/>
        <v>24.8</v>
      </c>
      <c r="M13" s="240">
        <f t="shared" si="6"/>
        <v>7.8</v>
      </c>
      <c r="O13" s="200">
        <v>10449</v>
      </c>
      <c r="P13" s="200">
        <v>975</v>
      </c>
      <c r="Q13" s="202">
        <v>4787</v>
      </c>
      <c r="R13" s="226"/>
    </row>
    <row r="14" ht="20.1" customHeight="1" spans="1:18">
      <c r="A14" s="231" t="s">
        <v>24</v>
      </c>
      <c r="B14" s="226">
        <v>7652</v>
      </c>
      <c r="C14" s="226">
        <v>967</v>
      </c>
      <c r="D14" s="233">
        <v>1727</v>
      </c>
      <c r="E14" s="226">
        <v>238</v>
      </c>
      <c r="F14" s="200">
        <v>1815</v>
      </c>
      <c r="G14" s="200">
        <v>229</v>
      </c>
      <c r="H14" s="227">
        <f t="shared" si="11"/>
        <v>-88</v>
      </c>
      <c r="I14" s="239">
        <f t="shared" si="3"/>
        <v>-4.8</v>
      </c>
      <c r="J14" s="227">
        <f t="shared" si="12"/>
        <v>9</v>
      </c>
      <c r="K14" s="239">
        <f t="shared" si="4"/>
        <v>3.9</v>
      </c>
      <c r="L14" s="240">
        <f t="shared" si="5"/>
        <v>22.6</v>
      </c>
      <c r="M14" s="240">
        <f t="shared" si="6"/>
        <v>24.6</v>
      </c>
      <c r="O14" s="200">
        <v>4112</v>
      </c>
      <c r="P14" s="200">
        <v>1141</v>
      </c>
      <c r="Q14" s="202">
        <v>1598</v>
      </c>
      <c r="R14" s="226"/>
    </row>
    <row r="15" ht="20.1" customHeight="1" spans="1:18">
      <c r="A15" s="231" t="s">
        <v>25</v>
      </c>
      <c r="B15" s="226">
        <v>579</v>
      </c>
      <c r="C15" s="226">
        <v>10</v>
      </c>
      <c r="D15" s="233">
        <v>26</v>
      </c>
      <c r="E15" s="226"/>
      <c r="F15" s="200">
        <v>137</v>
      </c>
      <c r="G15" s="200">
        <v>3</v>
      </c>
      <c r="H15" s="227">
        <f t="shared" si="11"/>
        <v>-111</v>
      </c>
      <c r="I15" s="239">
        <f t="shared" si="3"/>
        <v>-81</v>
      </c>
      <c r="J15" s="227">
        <f t="shared" si="12"/>
        <v>-3</v>
      </c>
      <c r="K15" s="239">
        <f t="shared" si="4"/>
        <v>-100</v>
      </c>
      <c r="L15" s="240">
        <f t="shared" si="5"/>
        <v>4.5</v>
      </c>
      <c r="M15" s="240">
        <f t="shared" si="6"/>
        <v>0</v>
      </c>
      <c r="O15" s="200">
        <v>1466</v>
      </c>
      <c r="P15" s="200">
        <v>4</v>
      </c>
      <c r="Q15" s="202">
        <v>5</v>
      </c>
      <c r="R15" s="226"/>
    </row>
    <row r="16" ht="20.1" customHeight="1" spans="1:18">
      <c r="A16" s="231" t="s">
        <v>26</v>
      </c>
      <c r="B16" s="226">
        <v>14324</v>
      </c>
      <c r="C16" s="226">
        <v>11024</v>
      </c>
      <c r="D16" s="233">
        <v>1676</v>
      </c>
      <c r="E16" s="226">
        <v>1346</v>
      </c>
      <c r="F16" s="200">
        <v>2164</v>
      </c>
      <c r="G16" s="200">
        <v>1662</v>
      </c>
      <c r="H16" s="227">
        <f t="shared" si="11"/>
        <v>-488</v>
      </c>
      <c r="I16" s="239">
        <f t="shared" si="3"/>
        <v>-22.6</v>
      </c>
      <c r="J16" s="227">
        <f t="shared" si="12"/>
        <v>-316</v>
      </c>
      <c r="K16" s="239">
        <f t="shared" si="4"/>
        <v>-19</v>
      </c>
      <c r="L16" s="240">
        <f t="shared" ref="L16:L44" si="13">IF(B16=0,,ROUND(D16/B16*100,1))</f>
        <v>11.7</v>
      </c>
      <c r="M16" s="240">
        <f t="shared" si="6"/>
        <v>12.2</v>
      </c>
      <c r="O16" s="200">
        <v>9188</v>
      </c>
      <c r="P16" s="200">
        <v>9041</v>
      </c>
      <c r="Q16" s="242">
        <v>3196</v>
      </c>
      <c r="R16" s="226"/>
    </row>
    <row r="17" ht="20.1" customHeight="1" spans="1:18">
      <c r="A17" s="231" t="s">
        <v>27</v>
      </c>
      <c r="B17" s="226">
        <v>5101</v>
      </c>
      <c r="C17" s="226">
        <v>1926</v>
      </c>
      <c r="D17" s="233">
        <v>126</v>
      </c>
      <c r="E17" s="226">
        <v>111</v>
      </c>
      <c r="F17" s="200">
        <v>1220</v>
      </c>
      <c r="G17" s="200">
        <v>361</v>
      </c>
      <c r="H17" s="227">
        <f t="shared" si="11"/>
        <v>-1094</v>
      </c>
      <c r="I17" s="239">
        <f t="shared" si="3"/>
        <v>-89.7</v>
      </c>
      <c r="J17" s="227">
        <f t="shared" si="12"/>
        <v>-250</v>
      </c>
      <c r="K17" s="239">
        <f t="shared" si="4"/>
        <v>-69.3</v>
      </c>
      <c r="L17" s="240">
        <f t="shared" si="13"/>
        <v>2.5</v>
      </c>
      <c r="M17" s="240">
        <f t="shared" si="6"/>
        <v>5.8</v>
      </c>
      <c r="O17" s="200">
        <v>3764</v>
      </c>
      <c r="P17" s="200">
        <v>1515</v>
      </c>
      <c r="Q17" s="242">
        <v>1012</v>
      </c>
      <c r="R17" s="226"/>
    </row>
    <row r="18" ht="20.1" customHeight="1" spans="1:18">
      <c r="A18" s="231" t="s">
        <v>28</v>
      </c>
      <c r="B18" s="226">
        <v>4300</v>
      </c>
      <c r="C18" s="226">
        <v>2900</v>
      </c>
      <c r="D18" s="233">
        <v>1542</v>
      </c>
      <c r="E18" s="226">
        <v>1203</v>
      </c>
      <c r="F18" s="200">
        <v>997</v>
      </c>
      <c r="G18" s="200">
        <v>619</v>
      </c>
      <c r="H18" s="227">
        <f t="shared" si="11"/>
        <v>545</v>
      </c>
      <c r="I18" s="239">
        <f t="shared" si="3"/>
        <v>54.7</v>
      </c>
      <c r="J18" s="227">
        <f t="shared" si="12"/>
        <v>584</v>
      </c>
      <c r="K18" s="239">
        <f t="shared" si="4"/>
        <v>94.3</v>
      </c>
      <c r="L18" s="240">
        <f t="shared" si="13"/>
        <v>35.9</v>
      </c>
      <c r="M18" s="240">
        <f t="shared" si="6"/>
        <v>41.5</v>
      </c>
      <c r="O18" s="200">
        <v>2949</v>
      </c>
      <c r="P18" s="200">
        <v>2842</v>
      </c>
      <c r="Q18" s="242">
        <v>2883</v>
      </c>
      <c r="R18" s="226"/>
    </row>
    <row r="19" ht="20.1" customHeight="1" spans="1:18">
      <c r="A19" s="231" t="s">
        <v>29</v>
      </c>
      <c r="B19" s="226">
        <v>5300</v>
      </c>
      <c r="C19" s="226">
        <v>3330</v>
      </c>
      <c r="D19" s="233">
        <v>105</v>
      </c>
      <c r="E19" s="226">
        <v>77</v>
      </c>
      <c r="F19" s="200">
        <v>1273</v>
      </c>
      <c r="G19" s="200">
        <v>782</v>
      </c>
      <c r="H19" s="227">
        <f t="shared" si="11"/>
        <v>-1168</v>
      </c>
      <c r="I19" s="239">
        <f t="shared" si="3"/>
        <v>-91.8</v>
      </c>
      <c r="J19" s="227">
        <f t="shared" si="12"/>
        <v>-705</v>
      </c>
      <c r="K19" s="239">
        <f t="shared" si="4"/>
        <v>-90.2</v>
      </c>
      <c r="L19" s="240">
        <f t="shared" si="13"/>
        <v>2</v>
      </c>
      <c r="M19" s="240">
        <f t="shared" si="6"/>
        <v>2.3</v>
      </c>
      <c r="O19" s="200">
        <v>2615</v>
      </c>
      <c r="P19" s="200">
        <v>2354</v>
      </c>
      <c r="Q19" s="242">
        <v>1782</v>
      </c>
      <c r="R19" s="226"/>
    </row>
    <row r="20" ht="20.1" customHeight="1" spans="1:18">
      <c r="A20" s="231" t="s">
        <v>30</v>
      </c>
      <c r="B20" s="226">
        <v>3420</v>
      </c>
      <c r="C20" s="226">
        <v>3000</v>
      </c>
      <c r="D20" s="233">
        <v>2117</v>
      </c>
      <c r="E20" s="226">
        <v>1118</v>
      </c>
      <c r="F20" s="200">
        <v>639</v>
      </c>
      <c r="G20" s="200">
        <v>639</v>
      </c>
      <c r="H20" s="227">
        <f t="shared" si="11"/>
        <v>1478</v>
      </c>
      <c r="I20" s="239">
        <f t="shared" si="3"/>
        <v>231.3</v>
      </c>
      <c r="J20" s="227">
        <f t="shared" si="12"/>
        <v>479</v>
      </c>
      <c r="K20" s="239">
        <f t="shared" si="4"/>
        <v>75</v>
      </c>
      <c r="L20" s="240">
        <f t="shared" si="13"/>
        <v>61.9</v>
      </c>
      <c r="M20" s="240">
        <f t="shared" si="6"/>
        <v>37.3</v>
      </c>
      <c r="O20" s="200">
        <v>2061</v>
      </c>
      <c r="P20" s="200">
        <v>2061</v>
      </c>
      <c r="Q20" s="242">
        <v>51</v>
      </c>
      <c r="R20" s="226"/>
    </row>
    <row r="21" ht="20.1" customHeight="1" spans="1:18">
      <c r="A21" s="234" t="s">
        <v>31</v>
      </c>
      <c r="B21" s="226">
        <v>300</v>
      </c>
      <c r="C21" s="226">
        <v>300</v>
      </c>
      <c r="D21" s="235"/>
      <c r="E21" s="226"/>
      <c r="F21" s="200">
        <v>0</v>
      </c>
      <c r="G21" s="200"/>
      <c r="H21" s="227">
        <f t="shared" si="11"/>
        <v>0</v>
      </c>
      <c r="I21" s="239">
        <f t="shared" si="3"/>
        <v>0</v>
      </c>
      <c r="J21" s="227">
        <f t="shared" si="12"/>
        <v>0</v>
      </c>
      <c r="K21" s="239">
        <f t="shared" si="4"/>
        <v>0</v>
      </c>
      <c r="L21" s="240">
        <f t="shared" si="13"/>
        <v>0</v>
      </c>
      <c r="M21" s="240">
        <f t="shared" si="6"/>
        <v>0</v>
      </c>
      <c r="O21" s="200">
        <v>50</v>
      </c>
      <c r="P21" s="200">
        <v>50</v>
      </c>
      <c r="Q21" s="242">
        <v>0</v>
      </c>
      <c r="R21" s="226"/>
    </row>
    <row r="22" ht="20.1" customHeight="1" spans="1:18">
      <c r="A22" s="231" t="s">
        <v>32</v>
      </c>
      <c r="B22" s="226">
        <v>10000</v>
      </c>
      <c r="C22" s="226">
        <v>8532</v>
      </c>
      <c r="D22" s="233">
        <v>669</v>
      </c>
      <c r="E22" s="226">
        <v>346</v>
      </c>
      <c r="F22" s="200">
        <v>582</v>
      </c>
      <c r="G22" s="200">
        <v>421</v>
      </c>
      <c r="H22" s="227">
        <f t="shared" si="11"/>
        <v>87</v>
      </c>
      <c r="I22" s="239">
        <f t="shared" si="3"/>
        <v>14.9</v>
      </c>
      <c r="J22" s="227">
        <f t="shared" si="12"/>
        <v>-75</v>
      </c>
      <c r="K22" s="239">
        <f t="shared" si="4"/>
        <v>-17.8</v>
      </c>
      <c r="L22" s="240">
        <f t="shared" si="13"/>
        <v>6.7</v>
      </c>
      <c r="M22" s="240">
        <f t="shared" si="6"/>
        <v>4.1</v>
      </c>
      <c r="O22" s="200">
        <v>8379</v>
      </c>
      <c r="P22" s="200">
        <v>6355</v>
      </c>
      <c r="Q22" s="243">
        <v>1489</v>
      </c>
      <c r="R22" s="226"/>
    </row>
    <row r="23" ht="20.1" customHeight="1" spans="1:18">
      <c r="A23" s="231" t="s">
        <v>33</v>
      </c>
      <c r="B23" s="226">
        <v>400</v>
      </c>
      <c r="C23" s="226">
        <v>400</v>
      </c>
      <c r="D23" s="233">
        <v>120</v>
      </c>
      <c r="E23" s="226">
        <v>109</v>
      </c>
      <c r="F23" s="200">
        <v>120</v>
      </c>
      <c r="G23" s="200">
        <v>100</v>
      </c>
      <c r="H23" s="227">
        <f t="shared" si="11"/>
        <v>0</v>
      </c>
      <c r="I23" s="239">
        <f t="shared" si="3"/>
        <v>0</v>
      </c>
      <c r="J23" s="227">
        <f t="shared" si="12"/>
        <v>9</v>
      </c>
      <c r="K23" s="239">
        <f t="shared" si="4"/>
        <v>9</v>
      </c>
      <c r="L23" s="240">
        <f t="shared" si="13"/>
        <v>30</v>
      </c>
      <c r="M23" s="240">
        <f t="shared" si="6"/>
        <v>27.3</v>
      </c>
      <c r="O23" s="200">
        <v>269</v>
      </c>
      <c r="P23" s="200">
        <v>269</v>
      </c>
      <c r="Q23" s="243">
        <v>24</v>
      </c>
      <c r="R23" s="226"/>
    </row>
    <row r="24" ht="20.1" customHeight="1" spans="1:18">
      <c r="A24" s="231" t="s">
        <v>34</v>
      </c>
      <c r="B24" s="226"/>
      <c r="C24" s="226"/>
      <c r="D24" s="227"/>
      <c r="E24" s="226"/>
      <c r="F24" s="200"/>
      <c r="G24" s="200"/>
      <c r="H24" s="227">
        <f t="shared" si="11"/>
        <v>0</v>
      </c>
      <c r="I24" s="239">
        <f t="shared" si="3"/>
        <v>0</v>
      </c>
      <c r="J24" s="227">
        <f t="shared" si="12"/>
        <v>0</v>
      </c>
      <c r="K24" s="239">
        <f t="shared" si="4"/>
        <v>0</v>
      </c>
      <c r="L24" s="240">
        <f t="shared" si="13"/>
        <v>0</v>
      </c>
      <c r="M24" s="240">
        <f t="shared" si="6"/>
        <v>0</v>
      </c>
      <c r="O24" s="200">
        <v>6</v>
      </c>
      <c r="P24" s="200">
        <v>6</v>
      </c>
      <c r="Q24" s="226"/>
      <c r="R24" s="226"/>
    </row>
    <row r="25" ht="24" customHeight="1" spans="1:18">
      <c r="A25" s="230" t="s">
        <v>35</v>
      </c>
      <c r="B25" s="226">
        <f t="shared" ref="B25:H25" si="14">SUM(B26,B30,B31,B33:B37)</f>
        <v>270385</v>
      </c>
      <c r="C25" s="226">
        <f t="shared" si="14"/>
        <v>264543</v>
      </c>
      <c r="D25" s="227">
        <f t="shared" si="14"/>
        <v>5890</v>
      </c>
      <c r="E25" s="227">
        <f t="shared" si="14"/>
        <v>5461</v>
      </c>
      <c r="F25" s="200">
        <f t="shared" si="14"/>
        <v>17881</v>
      </c>
      <c r="G25" s="200">
        <f t="shared" si="14"/>
        <v>14994</v>
      </c>
      <c r="H25" s="62">
        <f t="shared" si="14"/>
        <v>-11991</v>
      </c>
      <c r="I25" s="239">
        <f t="shared" si="3"/>
        <v>-67.1</v>
      </c>
      <c r="J25" s="227">
        <f>SUM(J26,J30,J31,J33:J37)</f>
        <v>-9533</v>
      </c>
      <c r="K25" s="239">
        <f t="shared" si="4"/>
        <v>-63.6</v>
      </c>
      <c r="L25" s="240">
        <f t="shared" si="13"/>
        <v>2.2</v>
      </c>
      <c r="M25" s="240">
        <f t="shared" si="6"/>
        <v>2.1</v>
      </c>
      <c r="O25" s="200">
        <f>SUM(O26,O30,O31,O33:O37)</f>
        <v>429839</v>
      </c>
      <c r="P25" s="200">
        <f>SUM(P26,P30,P31,P33:P37)</f>
        <v>428815</v>
      </c>
      <c r="Q25" s="200">
        <f>SUM(Q26,Q30,Q31,Q33:Q37)</f>
        <v>4567</v>
      </c>
      <c r="R25" s="226">
        <f t="shared" ref="R25" si="15">SUM(R26,R30,R31,R33:R37)</f>
        <v>0</v>
      </c>
    </row>
    <row r="26" ht="20.1" customHeight="1" spans="1:18">
      <c r="A26" s="231" t="s">
        <v>36</v>
      </c>
      <c r="B26" s="226">
        <v>13685</v>
      </c>
      <c r="C26" s="226">
        <v>11295</v>
      </c>
      <c r="D26" s="233">
        <v>1829</v>
      </c>
      <c r="E26" s="226">
        <v>1614</v>
      </c>
      <c r="F26" s="200">
        <v>2523</v>
      </c>
      <c r="G26" s="200">
        <v>2163</v>
      </c>
      <c r="H26" s="227">
        <f>D26-F26</f>
        <v>-694</v>
      </c>
      <c r="I26" s="239">
        <f t="shared" si="3"/>
        <v>-27.5</v>
      </c>
      <c r="J26" s="227">
        <f t="shared" si="12"/>
        <v>-549</v>
      </c>
      <c r="K26" s="239">
        <f t="shared" si="4"/>
        <v>-25.4</v>
      </c>
      <c r="L26" s="240">
        <f t="shared" si="13"/>
        <v>13.4</v>
      </c>
      <c r="M26" s="240">
        <f t="shared" si="6"/>
        <v>14.3</v>
      </c>
      <c r="O26" s="200">
        <v>10804</v>
      </c>
      <c r="P26" s="200">
        <v>10707</v>
      </c>
      <c r="Q26" s="202">
        <v>2306</v>
      </c>
      <c r="R26" s="226"/>
    </row>
    <row r="27" s="56" customFormat="1" ht="20.1" customHeight="1" spans="1:18">
      <c r="A27" s="236" t="s">
        <v>37</v>
      </c>
      <c r="B27" s="62">
        <v>6211</v>
      </c>
      <c r="C27" s="62">
        <v>6211</v>
      </c>
      <c r="D27" s="237">
        <v>1097</v>
      </c>
      <c r="E27" s="62">
        <v>968</v>
      </c>
      <c r="F27" s="205">
        <v>1514</v>
      </c>
      <c r="G27" s="205">
        <v>1298</v>
      </c>
      <c r="H27" s="62">
        <f>D27-F27</f>
        <v>-417</v>
      </c>
      <c r="I27" s="241">
        <f t="shared" si="3"/>
        <v>-27.5</v>
      </c>
      <c r="J27" s="62">
        <f t="shared" si="12"/>
        <v>-330</v>
      </c>
      <c r="K27" s="241">
        <f t="shared" si="4"/>
        <v>-25.4</v>
      </c>
      <c r="L27" s="241">
        <f t="shared" si="13"/>
        <v>17.7</v>
      </c>
      <c r="M27" s="241">
        <f t="shared" si="6"/>
        <v>15.6</v>
      </c>
      <c r="O27" s="205">
        <v>6405</v>
      </c>
      <c r="P27" s="205">
        <v>6348</v>
      </c>
      <c r="Q27" s="206">
        <v>1364</v>
      </c>
      <c r="R27" s="62"/>
    </row>
    <row r="28" s="56" customFormat="1" ht="20.1" customHeight="1" spans="1:18">
      <c r="A28" s="236" t="s">
        <v>38</v>
      </c>
      <c r="B28" s="62">
        <v>4700</v>
      </c>
      <c r="C28" s="62">
        <v>4700</v>
      </c>
      <c r="D28" s="237">
        <v>732</v>
      </c>
      <c r="E28" s="62">
        <v>646</v>
      </c>
      <c r="F28" s="205">
        <v>1009</v>
      </c>
      <c r="G28" s="205">
        <v>865</v>
      </c>
      <c r="H28" s="62">
        <f t="shared" ref="H28:H37" si="16">D28-F28</f>
        <v>-277</v>
      </c>
      <c r="I28" s="241">
        <f t="shared" si="3"/>
        <v>-27.5</v>
      </c>
      <c r="J28" s="62">
        <f t="shared" si="12"/>
        <v>-219</v>
      </c>
      <c r="K28" s="241">
        <f t="shared" si="4"/>
        <v>-25.3</v>
      </c>
      <c r="L28" s="241">
        <f t="shared" si="13"/>
        <v>15.6</v>
      </c>
      <c r="M28" s="241">
        <f t="shared" si="6"/>
        <v>13.7</v>
      </c>
      <c r="O28" s="205">
        <v>4277</v>
      </c>
      <c r="P28" s="205">
        <v>4233</v>
      </c>
      <c r="Q28" s="206">
        <v>909</v>
      </c>
      <c r="R28" s="62"/>
    </row>
    <row r="29" s="56" customFormat="1" ht="20.1" customHeight="1" spans="1:18">
      <c r="A29" s="236" t="s">
        <v>39</v>
      </c>
      <c r="B29" s="62">
        <v>200</v>
      </c>
      <c r="C29" s="62">
        <v>200</v>
      </c>
      <c r="D29" s="59"/>
      <c r="E29" s="62"/>
      <c r="F29" s="205"/>
      <c r="G29" s="205"/>
      <c r="H29" s="62">
        <f t="shared" si="16"/>
        <v>0</v>
      </c>
      <c r="I29" s="241">
        <f t="shared" si="3"/>
        <v>0</v>
      </c>
      <c r="J29" s="62">
        <f t="shared" si="12"/>
        <v>0</v>
      </c>
      <c r="K29" s="241">
        <f t="shared" si="4"/>
        <v>0</v>
      </c>
      <c r="L29" s="241">
        <f t="shared" si="13"/>
        <v>0</v>
      </c>
      <c r="M29" s="241">
        <f t="shared" si="6"/>
        <v>0</v>
      </c>
      <c r="O29" s="205">
        <v>9</v>
      </c>
      <c r="P29" s="205">
        <v>12</v>
      </c>
      <c r="Q29" s="206">
        <v>19</v>
      </c>
      <c r="R29" s="62"/>
    </row>
    <row r="30" ht="20.1" customHeight="1" spans="1:18">
      <c r="A30" s="231" t="s">
        <v>40</v>
      </c>
      <c r="B30" s="226">
        <v>4192</v>
      </c>
      <c r="C30" s="226">
        <v>3911</v>
      </c>
      <c r="D30" s="233">
        <v>242</v>
      </c>
      <c r="E30" s="226">
        <v>233</v>
      </c>
      <c r="F30" s="200">
        <v>250</v>
      </c>
      <c r="G30" s="200">
        <v>123</v>
      </c>
      <c r="H30" s="227">
        <f t="shared" si="16"/>
        <v>-8</v>
      </c>
      <c r="I30" s="239">
        <f t="shared" si="3"/>
        <v>-3.2</v>
      </c>
      <c r="J30" s="227">
        <f t="shared" si="12"/>
        <v>110</v>
      </c>
      <c r="K30" s="239">
        <f t="shared" si="4"/>
        <v>89.4</v>
      </c>
      <c r="L30" s="240">
        <f t="shared" si="13"/>
        <v>5.8</v>
      </c>
      <c r="M30" s="240">
        <f t="shared" si="6"/>
        <v>6</v>
      </c>
      <c r="O30" s="200">
        <v>18881</v>
      </c>
      <c r="P30" s="200">
        <v>18881</v>
      </c>
      <c r="Q30" s="203">
        <v>417</v>
      </c>
      <c r="R30" s="226"/>
    </row>
    <row r="31" ht="20.1" customHeight="1" spans="1:18">
      <c r="A31" s="231" t="s">
        <v>41</v>
      </c>
      <c r="B31" s="226">
        <v>7520</v>
      </c>
      <c r="C31" s="226">
        <v>7380</v>
      </c>
      <c r="D31" s="233">
        <v>93</v>
      </c>
      <c r="E31" s="226">
        <v>90</v>
      </c>
      <c r="F31" s="200">
        <v>73</v>
      </c>
      <c r="G31" s="200">
        <v>73</v>
      </c>
      <c r="H31" s="227">
        <f t="shared" si="16"/>
        <v>20</v>
      </c>
      <c r="I31" s="239">
        <f t="shared" si="3"/>
        <v>27.4</v>
      </c>
      <c r="J31" s="227">
        <f t="shared" si="12"/>
        <v>17</v>
      </c>
      <c r="K31" s="239">
        <f t="shared" si="4"/>
        <v>23.3</v>
      </c>
      <c r="L31" s="240">
        <f t="shared" si="13"/>
        <v>1.2</v>
      </c>
      <c r="M31" s="240">
        <f t="shared" si="6"/>
        <v>1.2</v>
      </c>
      <c r="O31" s="200">
        <v>5951</v>
      </c>
      <c r="P31" s="200">
        <v>5951</v>
      </c>
      <c r="Q31" s="203">
        <v>122</v>
      </c>
      <c r="R31" s="226"/>
    </row>
    <row r="32" ht="20.1" customHeight="1" spans="1:18">
      <c r="A32" s="231" t="s">
        <v>42</v>
      </c>
      <c r="B32" s="226"/>
      <c r="C32" s="226"/>
      <c r="D32" s="226"/>
      <c r="E32" s="226"/>
      <c r="F32" s="200"/>
      <c r="G32" s="200"/>
      <c r="H32" s="227">
        <f t="shared" si="16"/>
        <v>0</v>
      </c>
      <c r="I32" s="239">
        <f t="shared" si="3"/>
        <v>0</v>
      </c>
      <c r="J32" s="227"/>
      <c r="K32" s="239"/>
      <c r="L32" s="240"/>
      <c r="M32" s="240"/>
      <c r="O32" s="200"/>
      <c r="P32" s="200"/>
      <c r="Q32" s="226"/>
      <c r="R32" s="226"/>
    </row>
    <row r="33" ht="20.1" customHeight="1" spans="1:18">
      <c r="A33" s="231" t="s">
        <v>43</v>
      </c>
      <c r="B33" s="226">
        <v>2</v>
      </c>
      <c r="C33" s="226"/>
      <c r="D33" s="226">
        <v>3235</v>
      </c>
      <c r="E33" s="226">
        <v>3235</v>
      </c>
      <c r="F33" s="200">
        <v>12454</v>
      </c>
      <c r="G33" s="200">
        <v>12454</v>
      </c>
      <c r="H33" s="227">
        <f t="shared" si="16"/>
        <v>-9219</v>
      </c>
      <c r="I33" s="239">
        <f t="shared" si="3"/>
        <v>-74</v>
      </c>
      <c r="J33" s="227">
        <f>E33-G33</f>
        <v>-9219</v>
      </c>
      <c r="K33" s="239">
        <f t="shared" si="4"/>
        <v>-74</v>
      </c>
      <c r="L33" s="240">
        <f t="shared" si="13"/>
        <v>161750</v>
      </c>
      <c r="M33" s="240">
        <f>IF(C33=0,,ROUND(E33/C33*100,1))</f>
        <v>0</v>
      </c>
      <c r="O33" s="200">
        <v>320510</v>
      </c>
      <c r="P33" s="200">
        <v>320510</v>
      </c>
      <c r="Q33" s="226"/>
      <c r="R33" s="226"/>
    </row>
    <row r="34" ht="20.1" customHeight="1" spans="1:18">
      <c r="A34" s="231" t="s">
        <v>44</v>
      </c>
      <c r="B34" s="226">
        <v>242159</v>
      </c>
      <c r="C34" s="226">
        <v>239305</v>
      </c>
      <c r="D34" s="226">
        <v>449</v>
      </c>
      <c r="E34" s="226">
        <v>247</v>
      </c>
      <c r="F34" s="200">
        <v>2577</v>
      </c>
      <c r="G34" s="200">
        <v>177</v>
      </c>
      <c r="H34" s="227">
        <f t="shared" si="16"/>
        <v>-2128</v>
      </c>
      <c r="I34" s="239">
        <f t="shared" si="3"/>
        <v>-82.6</v>
      </c>
      <c r="J34" s="227">
        <f>E34-G34</f>
        <v>70</v>
      </c>
      <c r="K34" s="239">
        <f t="shared" si="4"/>
        <v>39.5</v>
      </c>
      <c r="L34" s="240">
        <f t="shared" si="13"/>
        <v>0.2</v>
      </c>
      <c r="M34" s="240">
        <f t="shared" ref="M34:M44" si="17">IF(C34=0,,ROUND(E34/C34*100,1))</f>
        <v>0.1</v>
      </c>
      <c r="O34" s="200">
        <v>71925</v>
      </c>
      <c r="P34" s="200">
        <v>70998</v>
      </c>
      <c r="Q34" s="203">
        <v>1535</v>
      </c>
      <c r="R34" s="226"/>
    </row>
    <row r="35" ht="20.1" customHeight="1" spans="1:18">
      <c r="A35" s="231" t="s">
        <v>45</v>
      </c>
      <c r="B35" s="226"/>
      <c r="C35" s="226"/>
      <c r="D35" s="226"/>
      <c r="E35" s="226"/>
      <c r="F35" s="200">
        <v>0</v>
      </c>
      <c r="G35" s="200"/>
      <c r="H35" s="227">
        <f t="shared" si="16"/>
        <v>0</v>
      </c>
      <c r="I35" s="239">
        <f t="shared" si="3"/>
        <v>0</v>
      </c>
      <c r="J35" s="227">
        <f>E35-G35</f>
        <v>0</v>
      </c>
      <c r="K35" s="239">
        <f t="shared" si="4"/>
        <v>0</v>
      </c>
      <c r="L35" s="240">
        <f t="shared" si="13"/>
        <v>0</v>
      </c>
      <c r="M35" s="240">
        <f t="shared" si="17"/>
        <v>0</v>
      </c>
      <c r="O35" s="200">
        <v>0</v>
      </c>
      <c r="P35" s="200"/>
      <c r="Q35" s="226"/>
      <c r="R35" s="226"/>
    </row>
    <row r="36" ht="20.1" customHeight="1" spans="1:18">
      <c r="A36" s="231" t="s">
        <v>46</v>
      </c>
      <c r="B36" s="226">
        <v>2175</v>
      </c>
      <c r="C36" s="226">
        <v>2000</v>
      </c>
      <c r="D36" s="226"/>
      <c r="E36" s="226"/>
      <c r="F36" s="200">
        <v>0</v>
      </c>
      <c r="G36" s="200"/>
      <c r="H36" s="227">
        <f t="shared" si="16"/>
        <v>0</v>
      </c>
      <c r="I36" s="239">
        <f t="shared" si="3"/>
        <v>0</v>
      </c>
      <c r="J36" s="227">
        <f>E36-G36</f>
        <v>0</v>
      </c>
      <c r="K36" s="239">
        <f t="shared" si="4"/>
        <v>0</v>
      </c>
      <c r="L36" s="240">
        <f t="shared" si="13"/>
        <v>0</v>
      </c>
      <c r="M36" s="240">
        <f t="shared" si="17"/>
        <v>0</v>
      </c>
      <c r="O36" s="200">
        <v>1768</v>
      </c>
      <c r="P36" s="200">
        <v>1768</v>
      </c>
      <c r="Q36" s="202">
        <v>157</v>
      </c>
      <c r="R36" s="226"/>
    </row>
    <row r="37" ht="20.1" customHeight="1" spans="1:18">
      <c r="A37" s="231" t="s">
        <v>47</v>
      </c>
      <c r="B37" s="226">
        <v>652</v>
      </c>
      <c r="C37" s="226">
        <v>652</v>
      </c>
      <c r="D37" s="226">
        <v>42</v>
      </c>
      <c r="E37" s="226">
        <v>42</v>
      </c>
      <c r="F37" s="200">
        <v>4</v>
      </c>
      <c r="G37" s="200">
        <v>4</v>
      </c>
      <c r="H37" s="227">
        <f t="shared" si="16"/>
        <v>38</v>
      </c>
      <c r="I37" s="239">
        <f t="shared" si="3"/>
        <v>950</v>
      </c>
      <c r="J37" s="227">
        <f>E37-G37</f>
        <v>38</v>
      </c>
      <c r="K37" s="239">
        <f t="shared" si="4"/>
        <v>950</v>
      </c>
      <c r="L37" s="240">
        <f t="shared" si="13"/>
        <v>6.4</v>
      </c>
      <c r="M37" s="240">
        <f t="shared" si="17"/>
        <v>6.4</v>
      </c>
      <c r="O37" s="200">
        <v>0</v>
      </c>
      <c r="P37" s="200"/>
      <c r="Q37" s="202">
        <v>30</v>
      </c>
      <c r="R37" s="226"/>
    </row>
    <row r="38" ht="20.1" customHeight="1" spans="1:18">
      <c r="A38" s="229" t="s">
        <v>48</v>
      </c>
      <c r="B38" s="226">
        <f t="shared" ref="B38:H38" si="18">SUM(B39:B40)</f>
        <v>495004</v>
      </c>
      <c r="C38" s="226">
        <f t="shared" si="18"/>
        <v>313780</v>
      </c>
      <c r="D38" s="226">
        <f t="shared" si="18"/>
        <v>42468</v>
      </c>
      <c r="E38" s="226">
        <f t="shared" si="18"/>
        <v>17346</v>
      </c>
      <c r="F38" s="200">
        <f t="shared" si="18"/>
        <v>56346</v>
      </c>
      <c r="G38" s="200">
        <f t="shared" si="18"/>
        <v>21216</v>
      </c>
      <c r="H38" s="227">
        <f t="shared" si="18"/>
        <v>-13878</v>
      </c>
      <c r="I38" s="239">
        <f t="shared" si="3"/>
        <v>-24.6</v>
      </c>
      <c r="J38" s="227">
        <f>SUM(J39:J40)</f>
        <v>-3870</v>
      </c>
      <c r="K38" s="239">
        <f t="shared" si="4"/>
        <v>-18.2</v>
      </c>
      <c r="L38" s="240">
        <f t="shared" si="13"/>
        <v>8.6</v>
      </c>
      <c r="M38" s="240">
        <f t="shared" si="17"/>
        <v>5.5</v>
      </c>
      <c r="O38" s="200">
        <f>SUM(O39:O40)</f>
        <v>572293</v>
      </c>
      <c r="P38" s="200">
        <f>SUM(P39:P40)</f>
        <v>466859</v>
      </c>
      <c r="Q38" s="201">
        <f>SUM(Q39:Q40)</f>
        <v>42209</v>
      </c>
      <c r="R38" s="226">
        <f t="shared" ref="R38" si="19">SUM(R39:R40)</f>
        <v>0</v>
      </c>
    </row>
    <row r="39" ht="20.1" customHeight="1" spans="1:18">
      <c r="A39" s="230" t="s">
        <v>49</v>
      </c>
      <c r="B39" s="226">
        <f t="shared" ref="B39:H39" si="20">B11+B27+B28+B29+B32</f>
        <v>235730</v>
      </c>
      <c r="C39" s="226">
        <f t="shared" si="20"/>
        <v>60348</v>
      </c>
      <c r="D39" s="226">
        <f t="shared" si="20"/>
        <v>38407</v>
      </c>
      <c r="E39" s="226">
        <f t="shared" si="20"/>
        <v>13499</v>
      </c>
      <c r="F39" s="200">
        <f t="shared" si="20"/>
        <v>40988</v>
      </c>
      <c r="G39" s="200">
        <f t="shared" si="20"/>
        <v>8385</v>
      </c>
      <c r="H39" s="227">
        <f t="shared" si="20"/>
        <v>-2581</v>
      </c>
      <c r="I39" s="239">
        <f t="shared" si="3"/>
        <v>-6.3</v>
      </c>
      <c r="J39" s="227">
        <f>J11+J27+J28+J29+J32</f>
        <v>5114</v>
      </c>
      <c r="K39" s="239">
        <f t="shared" si="4"/>
        <v>61</v>
      </c>
      <c r="L39" s="240">
        <f t="shared" si="13"/>
        <v>16.3</v>
      </c>
      <c r="M39" s="240">
        <f t="shared" si="17"/>
        <v>22.4</v>
      </c>
      <c r="O39" s="200">
        <f>O11+O27+O28+O29+O32</f>
        <v>153145</v>
      </c>
      <c r="P39" s="200">
        <f>P11+P27+P28+P29+P32</f>
        <v>48637</v>
      </c>
      <c r="Q39" s="201">
        <f>Q11+Q27+Q28+Q29+Q32</f>
        <v>39934</v>
      </c>
      <c r="R39" s="226">
        <f t="shared" ref="R39" si="21">R11+R27+R28+R29+R32</f>
        <v>0</v>
      </c>
    </row>
    <row r="40" ht="20.1" customHeight="1" spans="1:18">
      <c r="A40" s="230" t="s">
        <v>50</v>
      </c>
      <c r="B40" s="226">
        <f t="shared" ref="B40:H40" si="22">B25-B27-B28-B29-B32</f>
        <v>259274</v>
      </c>
      <c r="C40" s="226">
        <f t="shared" si="22"/>
        <v>253432</v>
      </c>
      <c r="D40" s="226">
        <f t="shared" si="22"/>
        <v>4061</v>
      </c>
      <c r="E40" s="226">
        <f t="shared" si="22"/>
        <v>3847</v>
      </c>
      <c r="F40" s="200">
        <f t="shared" si="22"/>
        <v>15358</v>
      </c>
      <c r="G40" s="200">
        <f t="shared" si="22"/>
        <v>12831</v>
      </c>
      <c r="H40" s="227">
        <f t="shared" si="22"/>
        <v>-11297</v>
      </c>
      <c r="I40" s="239">
        <f t="shared" si="3"/>
        <v>-73.6</v>
      </c>
      <c r="J40" s="227">
        <f t="shared" ref="J40" si="23">J25-J27-J28-J29-J32</f>
        <v>-8984</v>
      </c>
      <c r="K40" s="239">
        <f t="shared" si="4"/>
        <v>-70</v>
      </c>
      <c r="L40" s="240">
        <f t="shared" si="13"/>
        <v>1.6</v>
      </c>
      <c r="M40" s="240">
        <f t="shared" si="17"/>
        <v>1.5</v>
      </c>
      <c r="O40" s="200">
        <f>O25-O27-O28-O29-O32</f>
        <v>419148</v>
      </c>
      <c r="P40" s="200">
        <f>P25-P27-P28-P29-P32</f>
        <v>418222</v>
      </c>
      <c r="Q40" s="201">
        <f>Q25-Q27-Q28-Q29-Q32</f>
        <v>2275</v>
      </c>
      <c r="R40" s="226">
        <f t="shared" ref="R40" si="24">R25-R27-R28-R29-R32</f>
        <v>0</v>
      </c>
    </row>
    <row r="41" ht="20.1" customHeight="1" spans="1:18">
      <c r="A41" s="228" t="s">
        <v>51</v>
      </c>
      <c r="B41" s="226">
        <v>140359</v>
      </c>
      <c r="C41" s="226">
        <v>138359</v>
      </c>
      <c r="D41" s="227">
        <v>526</v>
      </c>
      <c r="E41" s="227">
        <v>348</v>
      </c>
      <c r="F41" s="200">
        <v>10480</v>
      </c>
      <c r="G41" s="200">
        <v>10480</v>
      </c>
      <c r="H41" s="227">
        <f>D41-F41</f>
        <v>-9954</v>
      </c>
      <c r="I41" s="239">
        <f t="shared" si="3"/>
        <v>-95</v>
      </c>
      <c r="J41" s="227">
        <f t="shared" ref="J41:J44" si="25">E41-G41</f>
        <v>-10132</v>
      </c>
      <c r="K41" s="239">
        <f t="shared" si="4"/>
        <v>-96.7</v>
      </c>
      <c r="L41" s="240">
        <f t="shared" si="13"/>
        <v>0.4</v>
      </c>
      <c r="M41" s="240">
        <f t="shared" si="17"/>
        <v>0.3</v>
      </c>
      <c r="O41" s="200">
        <v>81667</v>
      </c>
      <c r="P41" s="200">
        <v>81667</v>
      </c>
      <c r="Q41" s="203">
        <v>19423</v>
      </c>
      <c r="R41" s="226"/>
    </row>
    <row r="42" ht="20.1" customHeight="1" spans="1:18">
      <c r="A42" s="231" t="s">
        <v>52</v>
      </c>
      <c r="B42" s="226">
        <v>133700</v>
      </c>
      <c r="C42" s="226">
        <v>132000</v>
      </c>
      <c r="D42" s="233">
        <v>4</v>
      </c>
      <c r="E42" s="226">
        <v>4</v>
      </c>
      <c r="F42" s="200">
        <v>10081</v>
      </c>
      <c r="G42" s="200">
        <v>10081</v>
      </c>
      <c r="H42" s="227">
        <f>D42-F42</f>
        <v>-10077</v>
      </c>
      <c r="I42" s="239">
        <f t="shared" si="3"/>
        <v>-100</v>
      </c>
      <c r="J42" s="227">
        <f t="shared" si="25"/>
        <v>-10077</v>
      </c>
      <c r="K42" s="239">
        <f t="shared" si="4"/>
        <v>-100</v>
      </c>
      <c r="L42" s="240">
        <f t="shared" si="13"/>
        <v>0</v>
      </c>
      <c r="M42" s="240">
        <f t="shared" si="17"/>
        <v>0</v>
      </c>
      <c r="O42" s="200">
        <v>72947</v>
      </c>
      <c r="P42" s="200">
        <v>72947</v>
      </c>
      <c r="Q42" s="202">
        <v>19186</v>
      </c>
      <c r="R42" s="226"/>
    </row>
    <row r="43" ht="20.1" customHeight="1" spans="1:18">
      <c r="A43" s="231" t="s">
        <v>53</v>
      </c>
      <c r="B43" s="226">
        <v>5359</v>
      </c>
      <c r="C43" s="226">
        <v>5359</v>
      </c>
      <c r="D43" s="233">
        <v>344</v>
      </c>
      <c r="E43" s="226">
        <v>344</v>
      </c>
      <c r="F43" s="200">
        <v>399</v>
      </c>
      <c r="G43" s="200">
        <v>399</v>
      </c>
      <c r="H43" s="227">
        <f>D43-F43</f>
        <v>-55</v>
      </c>
      <c r="I43" s="239">
        <f t="shared" si="3"/>
        <v>-13.8</v>
      </c>
      <c r="J43" s="227">
        <f t="shared" si="25"/>
        <v>-55</v>
      </c>
      <c r="K43" s="239">
        <f t="shared" si="4"/>
        <v>-13.8</v>
      </c>
      <c r="L43" s="240">
        <f t="shared" si="13"/>
        <v>6.4</v>
      </c>
      <c r="M43" s="240">
        <f t="shared" si="17"/>
        <v>6.4</v>
      </c>
      <c r="O43" s="200">
        <v>7292</v>
      </c>
      <c r="P43" s="200">
        <v>7292</v>
      </c>
      <c r="Q43" s="226"/>
      <c r="R43" s="226"/>
    </row>
    <row r="44" ht="20.1" customHeight="1" spans="1:18">
      <c r="A44" s="231" t="s">
        <v>54</v>
      </c>
      <c r="B44" s="226">
        <v>1300</v>
      </c>
      <c r="C44" s="226">
        <v>1000</v>
      </c>
      <c r="D44" s="233"/>
      <c r="E44" s="226"/>
      <c r="F44" s="200"/>
      <c r="G44" s="200"/>
      <c r="H44" s="227">
        <f>D44-F44</f>
        <v>0</v>
      </c>
      <c r="I44" s="239">
        <f t="shared" si="3"/>
        <v>0</v>
      </c>
      <c r="J44" s="227">
        <f t="shared" si="25"/>
        <v>0</v>
      </c>
      <c r="K44" s="239">
        <f t="shared" si="4"/>
        <v>0</v>
      </c>
      <c r="L44" s="240">
        <f t="shared" si="13"/>
        <v>0</v>
      </c>
      <c r="M44" s="240">
        <f t="shared" si="17"/>
        <v>0</v>
      </c>
      <c r="O44" s="200">
        <v>1428</v>
      </c>
      <c r="P44" s="200">
        <v>1428</v>
      </c>
      <c r="Q44" s="226"/>
      <c r="R44" s="226"/>
    </row>
  </sheetData>
  <mergeCells count="23">
    <mergeCell ref="A1:M1"/>
    <mergeCell ref="B5:C5"/>
    <mergeCell ref="D5:E5"/>
    <mergeCell ref="F5:G5"/>
    <mergeCell ref="H5:K5"/>
    <mergeCell ref="L5:M5"/>
    <mergeCell ref="O5:P5"/>
    <mergeCell ref="Q5:R5"/>
    <mergeCell ref="H6:I6"/>
    <mergeCell ref="J6:K6"/>
    <mergeCell ref="A5:A7"/>
    <mergeCell ref="B6:B7"/>
    <mergeCell ref="C6:C7"/>
    <mergeCell ref="D6:D7"/>
    <mergeCell ref="E6:E7"/>
    <mergeCell ref="F6:F7"/>
    <mergeCell ref="G6:G7"/>
    <mergeCell ref="L6:L7"/>
    <mergeCell ref="M6:M7"/>
    <mergeCell ref="O6:O7"/>
    <mergeCell ref="P6:P7"/>
    <mergeCell ref="Q6:Q7"/>
    <mergeCell ref="R6:R7"/>
  </mergeCells>
  <printOptions horizontalCentered="1"/>
  <pageMargins left="0.708661417322835" right="0.708661417322835" top="0.748031496062992" bottom="0.748031496062992" header="0.31496062992126" footer="0.31496062992126"/>
  <pageSetup paperSize="12" scale="69" orientation="landscape" horizontalDpi="200" verticalDpi="200"/>
  <headerFooter/>
  <ignoredErrors>
    <ignoredError sqref="E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110" zoomScaleNormal="110" topLeftCell="A7" workbookViewId="0">
      <pane xSplit="1" topLeftCell="E1" activePane="topRight" state="frozen"/>
      <selection/>
      <selection pane="topRight" activeCell="F6" sqref="F6:F7"/>
    </sheetView>
  </sheetViews>
  <sheetFormatPr defaultColWidth="9" defaultRowHeight="13.5"/>
  <cols>
    <col min="1" max="1" width="35.625" style="56" customWidth="1"/>
    <col min="2" max="3" width="12.625" style="56" customWidth="1"/>
    <col min="4" max="4" width="13.625" style="56" customWidth="1"/>
    <col min="5" max="13" width="12.625" style="56" customWidth="1"/>
    <col min="14" max="14" width="10.625" style="56" customWidth="1"/>
    <col min="15" max="15" width="12.625" style="56" customWidth="1"/>
    <col min="16" max="16" width="11.75" style="56" customWidth="1"/>
    <col min="17" max="18" width="10.625" style="56" customWidth="1"/>
    <col min="19" max="19" width="9" style="56"/>
    <col min="20" max="21" width="12.625" customWidth="1"/>
    <col min="22" max="22" width="9.625" style="56" customWidth="1"/>
    <col min="23" max="16384" width="9" style="56"/>
  </cols>
  <sheetData>
    <row r="1" s="187" customFormat="1" ht="35.1" customHeight="1" spans="1:17">
      <c r="A1" s="57" t="s">
        <v>55</v>
      </c>
      <c r="B1" s="57"/>
      <c r="C1" s="57"/>
      <c r="D1" s="57"/>
      <c r="E1" s="57"/>
      <c r="F1" s="57"/>
      <c r="G1" s="57"/>
      <c r="H1" s="57"/>
      <c r="I1" s="57"/>
      <c r="J1" s="57"/>
      <c r="K1" s="57"/>
      <c r="L1" s="57"/>
      <c r="M1" s="57"/>
      <c r="N1" s="57"/>
      <c r="O1" s="57"/>
      <c r="P1" s="57"/>
      <c r="Q1" s="57"/>
    </row>
    <row r="2" ht="15" customHeight="1" spans="1:21">
      <c r="A2" s="58"/>
      <c r="B2" s="58"/>
      <c r="C2" s="58"/>
      <c r="D2" s="58"/>
      <c r="E2" s="58"/>
      <c r="F2" s="58"/>
      <c r="G2" s="58"/>
      <c r="H2" s="58"/>
      <c r="I2" s="58"/>
      <c r="J2" s="58"/>
      <c r="K2" s="58"/>
      <c r="L2" s="58"/>
      <c r="M2" s="58"/>
      <c r="N2" s="58"/>
      <c r="O2" s="58"/>
      <c r="P2" s="58"/>
      <c r="Q2" s="58"/>
      <c r="R2" s="58"/>
      <c r="T2" s="197"/>
      <c r="U2" s="197"/>
    </row>
    <row r="3" ht="15" customHeight="1"/>
    <row r="4" ht="15" customHeight="1" spans="1:21">
      <c r="A4" s="59"/>
      <c r="B4" s="59"/>
      <c r="C4" s="59"/>
      <c r="D4" s="59"/>
      <c r="E4" s="59"/>
      <c r="F4" s="59"/>
      <c r="G4" s="59"/>
      <c r="H4" s="59"/>
      <c r="I4" s="59"/>
      <c r="J4" s="59"/>
      <c r="K4" s="59"/>
      <c r="L4" s="59"/>
      <c r="M4" s="59"/>
      <c r="N4" s="59"/>
      <c r="O4" s="59"/>
      <c r="P4" s="59"/>
      <c r="Q4" s="59" t="s">
        <v>5</v>
      </c>
      <c r="R4" s="59"/>
      <c r="T4" s="198"/>
      <c r="U4" s="198"/>
    </row>
    <row r="5" ht="20.1" customHeight="1" spans="1:23">
      <c r="A5" s="60" t="s">
        <v>6</v>
      </c>
      <c r="B5" s="60" t="s">
        <v>56</v>
      </c>
      <c r="C5" s="60"/>
      <c r="D5" s="60"/>
      <c r="E5" s="60"/>
      <c r="F5" s="60"/>
      <c r="G5" s="60"/>
      <c r="H5" s="60"/>
      <c r="I5" s="60" t="s">
        <v>8</v>
      </c>
      <c r="J5" s="60"/>
      <c r="K5" s="60" t="s">
        <v>9</v>
      </c>
      <c r="L5" s="60"/>
      <c r="M5" s="60" t="s">
        <v>10</v>
      </c>
      <c r="N5" s="60"/>
      <c r="O5" s="60"/>
      <c r="P5" s="60"/>
      <c r="Q5" s="199" t="s">
        <v>57</v>
      </c>
      <c r="R5" s="199" t="s">
        <v>11</v>
      </c>
      <c r="T5" s="79" t="s">
        <v>8</v>
      </c>
      <c r="U5" s="79"/>
      <c r="V5" s="60" t="s">
        <v>58</v>
      </c>
      <c r="W5" s="60"/>
    </row>
    <row r="6" ht="20.1" customHeight="1" spans="1:23">
      <c r="A6" s="60"/>
      <c r="B6" s="60" t="s">
        <v>59</v>
      </c>
      <c r="C6" s="189" t="s">
        <v>7</v>
      </c>
      <c r="D6" s="190"/>
      <c r="E6" s="60" t="s">
        <v>60</v>
      </c>
      <c r="F6" s="60" t="s">
        <v>61</v>
      </c>
      <c r="G6" s="60" t="s">
        <v>62</v>
      </c>
      <c r="H6" s="60" t="s">
        <v>63</v>
      </c>
      <c r="I6" s="60" t="s">
        <v>13</v>
      </c>
      <c r="J6" s="60" t="s">
        <v>14</v>
      </c>
      <c r="K6" s="60" t="s">
        <v>13</v>
      </c>
      <c r="L6" s="60" t="s">
        <v>14</v>
      </c>
      <c r="M6" s="60" t="s">
        <v>13</v>
      </c>
      <c r="N6" s="60"/>
      <c r="O6" s="60" t="s">
        <v>15</v>
      </c>
      <c r="P6" s="60"/>
      <c r="Q6" s="199"/>
      <c r="R6" s="199"/>
      <c r="T6" s="79" t="s">
        <v>13</v>
      </c>
      <c r="U6" s="79" t="s">
        <v>14</v>
      </c>
      <c r="V6" s="60" t="s">
        <v>13</v>
      </c>
      <c r="W6" s="60" t="s">
        <v>14</v>
      </c>
    </row>
    <row r="7" s="188" customFormat="1" ht="20.1" customHeight="1" spans="1:23">
      <c r="A7" s="60"/>
      <c r="B7" s="60"/>
      <c r="C7" s="60" t="s">
        <v>13</v>
      </c>
      <c r="D7" s="191" t="s">
        <v>14</v>
      </c>
      <c r="E7" s="60"/>
      <c r="F7" s="60"/>
      <c r="G7" s="60"/>
      <c r="H7" s="60"/>
      <c r="I7" s="60"/>
      <c r="J7" s="60"/>
      <c r="K7" s="60"/>
      <c r="L7" s="60"/>
      <c r="M7" s="193" t="s">
        <v>16</v>
      </c>
      <c r="N7" s="193" t="s">
        <v>17</v>
      </c>
      <c r="O7" s="193" t="s">
        <v>16</v>
      </c>
      <c r="P7" s="193" t="s">
        <v>17</v>
      </c>
      <c r="Q7" s="199"/>
      <c r="R7" s="199"/>
      <c r="T7" s="79"/>
      <c r="U7" s="79"/>
      <c r="V7" s="60"/>
      <c r="W7" s="60"/>
    </row>
    <row r="8" ht="20.1" customHeight="1" spans="1:23">
      <c r="A8" s="61" t="s">
        <v>18</v>
      </c>
      <c r="B8" s="62">
        <f t="shared" ref="B8:H8" si="0">SUM(B35,B9)</f>
        <v>950821.17</v>
      </c>
      <c r="C8" s="62">
        <f t="shared" si="0"/>
        <v>781367.17</v>
      </c>
      <c r="D8" s="62">
        <f t="shared" si="0"/>
        <v>595666</v>
      </c>
      <c r="E8" s="62">
        <f t="shared" si="0"/>
        <v>169454</v>
      </c>
      <c r="F8" s="62">
        <f t="shared" si="0"/>
        <v>0</v>
      </c>
      <c r="G8" s="62">
        <f t="shared" si="0"/>
        <v>0</v>
      </c>
      <c r="H8" s="62">
        <f t="shared" si="0"/>
        <v>0</v>
      </c>
      <c r="I8" s="62">
        <f t="shared" ref="I8:O8" si="1">SUM(I35,I9)</f>
        <v>65438</v>
      </c>
      <c r="J8" s="62">
        <f t="shared" si="1"/>
        <v>49284</v>
      </c>
      <c r="K8" s="62">
        <f t="shared" si="1"/>
        <v>110137</v>
      </c>
      <c r="L8" s="62">
        <f t="shared" si="1"/>
        <v>87067</v>
      </c>
      <c r="M8" s="62">
        <f t="shared" si="1"/>
        <v>-44699</v>
      </c>
      <c r="N8" s="194">
        <f t="shared" ref="N8:N11" si="2">IF(I8*K8=0,,ROUND(M8/K8*100,1))</f>
        <v>-40.6</v>
      </c>
      <c r="O8" s="62">
        <f t="shared" si="1"/>
        <v>-37783</v>
      </c>
      <c r="P8" s="194">
        <f t="shared" ref="P8:P11" si="3">IF(J8*L8=0,,ROUND(O8/L8*100,1))</f>
        <v>-43.4</v>
      </c>
      <c r="Q8" s="194">
        <f>IF(B8=0,,ROUND(I8/B8*100,1))</f>
        <v>6.9</v>
      </c>
      <c r="R8" s="194">
        <f>IF(C8=0,,ROUND(I8/C8*100,1))</f>
        <v>8.4</v>
      </c>
      <c r="T8" s="200">
        <f>SUM(T35,T9)</f>
        <v>739892</v>
      </c>
      <c r="U8" s="200">
        <f>SUM(U35,U9)</f>
        <v>615100</v>
      </c>
      <c r="V8" s="201">
        <f t="shared" ref="V8" si="4">SUM(V35,V9)</f>
        <v>108551</v>
      </c>
      <c r="W8" s="62">
        <f t="shared" ref="W8" si="5">SUM(W35,W9)</f>
        <v>0</v>
      </c>
    </row>
    <row r="9" ht="20.1" customHeight="1" spans="1:23">
      <c r="A9" s="64" t="s">
        <v>64</v>
      </c>
      <c r="B9" s="62">
        <f>SUM(C9,H9,G9,F9,E9)</f>
        <v>803197.17</v>
      </c>
      <c r="C9" s="62">
        <f t="shared" ref="C9:M9" si="6">SUM(C10:C34)</f>
        <v>641008.17</v>
      </c>
      <c r="D9" s="62">
        <f t="shared" si="6"/>
        <v>457307</v>
      </c>
      <c r="E9" s="62">
        <f t="shared" si="6"/>
        <v>162189</v>
      </c>
      <c r="F9" s="62">
        <f t="shared" si="6"/>
        <v>0</v>
      </c>
      <c r="G9" s="62">
        <f t="shared" si="6"/>
        <v>0</v>
      </c>
      <c r="H9" s="62">
        <f t="shared" si="6"/>
        <v>0</v>
      </c>
      <c r="I9" s="62">
        <f t="shared" si="6"/>
        <v>63565</v>
      </c>
      <c r="J9" s="62">
        <f t="shared" si="6"/>
        <v>47686</v>
      </c>
      <c r="K9" s="62">
        <f t="shared" si="6"/>
        <v>103161</v>
      </c>
      <c r="L9" s="62">
        <f t="shared" si="6"/>
        <v>81167</v>
      </c>
      <c r="M9" s="62">
        <f t="shared" si="6"/>
        <v>-39596</v>
      </c>
      <c r="N9" s="194">
        <f t="shared" si="2"/>
        <v>-38.4</v>
      </c>
      <c r="O9" s="62">
        <f>SUM(O10:O34)</f>
        <v>-33481</v>
      </c>
      <c r="P9" s="194">
        <f t="shared" si="3"/>
        <v>-41.2</v>
      </c>
      <c r="Q9" s="194">
        <f>IF(B9=0,,ROUND(I9/B9*100,1))</f>
        <v>7.9</v>
      </c>
      <c r="R9" s="194">
        <f>IF(C9=0,,ROUND(I9/C9*100,1))</f>
        <v>9.9</v>
      </c>
      <c r="T9" s="200">
        <f>SUM(T10:T34)</f>
        <v>597572</v>
      </c>
      <c r="U9" s="200">
        <f>SUM(U10:U34)</f>
        <v>487666</v>
      </c>
      <c r="V9" s="201">
        <f>SUM(V10:V34)</f>
        <v>63920</v>
      </c>
      <c r="W9" s="62">
        <f>SUM(W10:W34)</f>
        <v>0</v>
      </c>
    </row>
    <row r="10" ht="20.1" customHeight="1" spans="1:23">
      <c r="A10" s="65" t="s">
        <v>65</v>
      </c>
      <c r="B10" s="62">
        <f>SUM(C10,H10,G10,F10,E10)</f>
        <v>54863.26</v>
      </c>
      <c r="C10" s="62">
        <v>52389.26</v>
      </c>
      <c r="D10" s="62">
        <v>16721</v>
      </c>
      <c r="E10" s="62">
        <v>2474</v>
      </c>
      <c r="F10" s="62"/>
      <c r="G10" s="62"/>
      <c r="H10" s="62"/>
      <c r="I10" s="62">
        <v>6818</v>
      </c>
      <c r="J10" s="62">
        <v>2270</v>
      </c>
      <c r="K10" s="62">
        <v>11191</v>
      </c>
      <c r="L10" s="62">
        <v>5905</v>
      </c>
      <c r="M10" s="62">
        <f t="shared" ref="M10:M26" si="7">I10-K10</f>
        <v>-4373</v>
      </c>
      <c r="N10" s="194">
        <f t="shared" si="2"/>
        <v>-39.1</v>
      </c>
      <c r="O10" s="62">
        <f>J10-L10</f>
        <v>-3635</v>
      </c>
      <c r="P10" s="194">
        <f t="shared" si="3"/>
        <v>-61.6</v>
      </c>
      <c r="Q10" s="194">
        <f>IF(B10=0,,ROUND(I10/B10*100,1))</f>
        <v>12.4</v>
      </c>
      <c r="R10" s="194">
        <f>IF(C10=0,,ROUND(I10/C10*100,1))</f>
        <v>13</v>
      </c>
      <c r="T10" s="200">
        <v>45467</v>
      </c>
      <c r="U10" s="200">
        <v>19010</v>
      </c>
      <c r="V10" s="202">
        <v>5621</v>
      </c>
      <c r="W10" s="62"/>
    </row>
    <row r="11" ht="20.1" customHeight="1" spans="1:23">
      <c r="A11" s="65" t="s">
        <v>66</v>
      </c>
      <c r="B11" s="62"/>
      <c r="C11" s="62"/>
      <c r="D11" s="62"/>
      <c r="E11" s="62">
        <v>226</v>
      </c>
      <c r="F11" s="62"/>
      <c r="G11" s="62"/>
      <c r="H11" s="62"/>
      <c r="I11" s="62"/>
      <c r="J11" s="62"/>
      <c r="K11" s="62"/>
      <c r="L11" s="62"/>
      <c r="M11" s="62">
        <f t="shared" si="7"/>
        <v>0</v>
      </c>
      <c r="N11" s="194">
        <f t="shared" si="2"/>
        <v>0</v>
      </c>
      <c r="O11" s="62">
        <f t="shared" ref="O11:O35" si="8">J11-L11</f>
        <v>0</v>
      </c>
      <c r="P11" s="194">
        <f t="shared" si="3"/>
        <v>0</v>
      </c>
      <c r="Q11" s="194">
        <f>IF(B11=0,,ROUND(I11/B11*100,1))</f>
        <v>0</v>
      </c>
      <c r="R11" s="194">
        <f>IF(C11=0,,ROUND(I11/C11*100,1))</f>
        <v>0</v>
      </c>
      <c r="T11" s="200">
        <v>50</v>
      </c>
      <c r="U11" s="200">
        <v>50</v>
      </c>
      <c r="V11" s="203"/>
      <c r="W11" s="62"/>
    </row>
    <row r="12" ht="20.1" customHeight="1" spans="1:23">
      <c r="A12" s="65" t="s">
        <v>67</v>
      </c>
      <c r="B12" s="62">
        <f>SUM(C12:H12)</f>
        <v>33620.54</v>
      </c>
      <c r="C12" s="62">
        <v>16124.54</v>
      </c>
      <c r="D12" s="62">
        <v>15951</v>
      </c>
      <c r="E12" s="62">
        <v>1545</v>
      </c>
      <c r="F12" s="62"/>
      <c r="G12" s="62"/>
      <c r="H12" s="62"/>
      <c r="I12" s="62">
        <v>1957</v>
      </c>
      <c r="J12" s="62">
        <v>1921</v>
      </c>
      <c r="K12" s="62">
        <v>5304</v>
      </c>
      <c r="L12" s="62">
        <v>5262</v>
      </c>
      <c r="M12" s="62">
        <f t="shared" si="7"/>
        <v>-3347</v>
      </c>
      <c r="N12" s="194">
        <f t="shared" ref="N12:N41" si="9">IF(I12*K12=0,,ROUND(M12/K12*100,1))</f>
        <v>-63.1</v>
      </c>
      <c r="O12" s="62">
        <f t="shared" si="8"/>
        <v>-3341</v>
      </c>
      <c r="P12" s="194">
        <f t="shared" ref="P12:P27" si="10">IF(J12*L12=0,,ROUND(O12/L12*100,1))</f>
        <v>-63.5</v>
      </c>
      <c r="Q12" s="194">
        <f t="shared" ref="Q12:Q35" si="11">IF(B12=0,,ROUND(I12/B12*100,1))</f>
        <v>5.8</v>
      </c>
      <c r="R12" s="194">
        <f t="shared" ref="R12:R35" si="12">IF(C12=0,,ROUND(I12/C12*100,1))</f>
        <v>12.1</v>
      </c>
      <c r="T12" s="200">
        <v>22236</v>
      </c>
      <c r="U12" s="200">
        <v>22236</v>
      </c>
      <c r="V12" s="202">
        <v>528</v>
      </c>
      <c r="W12" s="62"/>
    </row>
    <row r="13" ht="19" customHeight="1" spans="1:23">
      <c r="A13" s="65" t="s">
        <v>68</v>
      </c>
      <c r="B13" s="62">
        <f t="shared" ref="B13:B34" si="13">SUM(C13:H13)</f>
        <v>158072.87</v>
      </c>
      <c r="C13" s="62">
        <v>74647.87</v>
      </c>
      <c r="D13" s="62">
        <v>73424</v>
      </c>
      <c r="E13" s="62">
        <v>10001</v>
      </c>
      <c r="F13" s="62"/>
      <c r="G13" s="62"/>
      <c r="H13" s="62"/>
      <c r="I13" s="62">
        <v>10350</v>
      </c>
      <c r="J13" s="62">
        <v>10332</v>
      </c>
      <c r="K13" s="62">
        <v>46805</v>
      </c>
      <c r="L13" s="62">
        <v>45224</v>
      </c>
      <c r="M13" s="62">
        <f t="shared" si="7"/>
        <v>-36455</v>
      </c>
      <c r="N13" s="194">
        <f t="shared" si="9"/>
        <v>-77.9</v>
      </c>
      <c r="O13" s="62">
        <f t="shared" si="8"/>
        <v>-34892</v>
      </c>
      <c r="P13" s="194">
        <f t="shared" si="10"/>
        <v>-77.2</v>
      </c>
      <c r="Q13" s="194">
        <f t="shared" si="11"/>
        <v>6.5</v>
      </c>
      <c r="R13" s="194">
        <f t="shared" si="12"/>
        <v>13.9</v>
      </c>
      <c r="T13" s="200">
        <v>95355</v>
      </c>
      <c r="U13" s="200">
        <v>93830</v>
      </c>
      <c r="V13" s="202">
        <v>8251</v>
      </c>
      <c r="W13" s="62"/>
    </row>
    <row r="14" ht="20.1" customHeight="1" spans="1:23">
      <c r="A14" s="65" t="s">
        <v>69</v>
      </c>
      <c r="B14" s="62">
        <f t="shared" si="13"/>
        <v>1560.21</v>
      </c>
      <c r="C14" s="62">
        <v>730.21</v>
      </c>
      <c r="D14" s="62">
        <v>730</v>
      </c>
      <c r="E14" s="62">
        <v>100</v>
      </c>
      <c r="F14" s="62"/>
      <c r="G14" s="62"/>
      <c r="H14" s="62"/>
      <c r="I14" s="62">
        <v>6</v>
      </c>
      <c r="J14" s="62">
        <v>6</v>
      </c>
      <c r="K14" s="62">
        <v>35</v>
      </c>
      <c r="L14" s="62">
        <v>35</v>
      </c>
      <c r="M14" s="62">
        <f t="shared" si="7"/>
        <v>-29</v>
      </c>
      <c r="N14" s="194">
        <f t="shared" si="9"/>
        <v>-82.9</v>
      </c>
      <c r="O14" s="62">
        <f t="shared" si="8"/>
        <v>-29</v>
      </c>
      <c r="P14" s="194">
        <f t="shared" si="10"/>
        <v>-82.9</v>
      </c>
      <c r="Q14" s="194">
        <f t="shared" si="11"/>
        <v>0.4</v>
      </c>
      <c r="R14" s="194">
        <f t="shared" si="12"/>
        <v>0.8</v>
      </c>
      <c r="T14" s="200">
        <v>263</v>
      </c>
      <c r="U14" s="200">
        <v>263</v>
      </c>
      <c r="V14" s="62"/>
      <c r="W14" s="62"/>
    </row>
    <row r="15" ht="20.1" customHeight="1" spans="1:23">
      <c r="A15" s="65" t="s">
        <v>70</v>
      </c>
      <c r="B15" s="62">
        <f t="shared" si="13"/>
        <v>14262.71</v>
      </c>
      <c r="C15" s="62">
        <v>6597.71</v>
      </c>
      <c r="D15" s="62">
        <v>5851</v>
      </c>
      <c r="E15" s="62">
        <v>1814</v>
      </c>
      <c r="F15" s="62"/>
      <c r="G15" s="62"/>
      <c r="H15" s="62"/>
      <c r="I15" s="62">
        <v>571</v>
      </c>
      <c r="J15" s="62">
        <v>556</v>
      </c>
      <c r="K15" s="62">
        <v>1285</v>
      </c>
      <c r="L15" s="62">
        <v>1149</v>
      </c>
      <c r="M15" s="62">
        <f t="shared" si="7"/>
        <v>-714</v>
      </c>
      <c r="N15" s="194">
        <f t="shared" si="9"/>
        <v>-55.6</v>
      </c>
      <c r="O15" s="62">
        <f t="shared" si="8"/>
        <v>-593</v>
      </c>
      <c r="P15" s="194">
        <f t="shared" si="10"/>
        <v>-51.6</v>
      </c>
      <c r="Q15" s="194">
        <f t="shared" si="11"/>
        <v>4</v>
      </c>
      <c r="R15" s="194">
        <f t="shared" si="12"/>
        <v>8.7</v>
      </c>
      <c r="T15" s="200">
        <v>4184</v>
      </c>
      <c r="U15" s="200">
        <v>3675</v>
      </c>
      <c r="V15" s="202">
        <v>422</v>
      </c>
      <c r="W15" s="62"/>
    </row>
    <row r="16" ht="20.1" customHeight="1" spans="1:23">
      <c r="A16" s="65" t="s">
        <v>71</v>
      </c>
      <c r="B16" s="62">
        <f t="shared" si="13"/>
        <v>105877.33</v>
      </c>
      <c r="C16" s="62">
        <v>54913.33</v>
      </c>
      <c r="D16" s="62">
        <v>40994</v>
      </c>
      <c r="E16" s="62">
        <v>9970</v>
      </c>
      <c r="F16" s="62"/>
      <c r="G16" s="62"/>
      <c r="H16" s="62"/>
      <c r="I16" s="62">
        <v>10509</v>
      </c>
      <c r="J16" s="62">
        <v>10062</v>
      </c>
      <c r="K16" s="62">
        <v>5650</v>
      </c>
      <c r="L16" s="62">
        <v>5076</v>
      </c>
      <c r="M16" s="62">
        <f t="shared" si="7"/>
        <v>4859</v>
      </c>
      <c r="N16" s="194">
        <f t="shared" si="9"/>
        <v>86</v>
      </c>
      <c r="O16" s="62">
        <f t="shared" si="8"/>
        <v>4986</v>
      </c>
      <c r="P16" s="194">
        <f t="shared" si="10"/>
        <v>98.2</v>
      </c>
      <c r="Q16" s="194">
        <f t="shared" si="11"/>
        <v>9.9</v>
      </c>
      <c r="R16" s="194">
        <f t="shared" si="12"/>
        <v>19.1</v>
      </c>
      <c r="T16" s="200">
        <v>109008</v>
      </c>
      <c r="U16" s="200">
        <v>96648</v>
      </c>
      <c r="V16" s="202">
        <v>8672</v>
      </c>
      <c r="W16" s="62"/>
    </row>
    <row r="17" ht="20.1" customHeight="1" spans="1:23">
      <c r="A17" s="65" t="s">
        <v>72</v>
      </c>
      <c r="B17" s="62">
        <f t="shared" si="13"/>
        <v>82086.23</v>
      </c>
      <c r="C17" s="62">
        <v>35614.23</v>
      </c>
      <c r="D17" s="62">
        <v>33467</v>
      </c>
      <c r="E17" s="62">
        <v>13005</v>
      </c>
      <c r="F17" s="62"/>
      <c r="G17" s="62"/>
      <c r="H17" s="62"/>
      <c r="I17" s="62">
        <v>3197</v>
      </c>
      <c r="J17" s="62">
        <v>3060</v>
      </c>
      <c r="K17" s="62">
        <v>5581</v>
      </c>
      <c r="L17" s="62">
        <v>5325</v>
      </c>
      <c r="M17" s="62">
        <f t="shared" si="7"/>
        <v>-2384</v>
      </c>
      <c r="N17" s="194">
        <f t="shared" si="9"/>
        <v>-42.7</v>
      </c>
      <c r="O17" s="62">
        <f t="shared" si="8"/>
        <v>-2265</v>
      </c>
      <c r="P17" s="194">
        <f t="shared" si="10"/>
        <v>-42.5</v>
      </c>
      <c r="Q17" s="194">
        <f t="shared" si="11"/>
        <v>3.9</v>
      </c>
      <c r="R17" s="194">
        <f t="shared" si="12"/>
        <v>9</v>
      </c>
      <c r="T17" s="200">
        <v>45072</v>
      </c>
      <c r="U17" s="200">
        <v>43077</v>
      </c>
      <c r="V17" s="202">
        <v>3376</v>
      </c>
      <c r="W17" s="62"/>
    </row>
    <row r="18" ht="20.1" customHeight="1" spans="1:23">
      <c r="A18" s="65" t="s">
        <v>73</v>
      </c>
      <c r="B18" s="62">
        <f t="shared" si="13"/>
        <v>4935.2</v>
      </c>
      <c r="C18" s="62">
        <v>1013.2</v>
      </c>
      <c r="D18" s="62">
        <v>650</v>
      </c>
      <c r="E18" s="62">
        <v>3272</v>
      </c>
      <c r="F18" s="62"/>
      <c r="G18" s="62"/>
      <c r="H18" s="62"/>
      <c r="I18" s="62">
        <v>797</v>
      </c>
      <c r="J18" s="62">
        <v>788</v>
      </c>
      <c r="K18" s="62">
        <v>133</v>
      </c>
      <c r="L18" s="62">
        <v>68</v>
      </c>
      <c r="M18" s="62">
        <f t="shared" si="7"/>
        <v>664</v>
      </c>
      <c r="N18" s="194">
        <f t="shared" si="9"/>
        <v>499.2</v>
      </c>
      <c r="O18" s="62">
        <f t="shared" si="8"/>
        <v>720</v>
      </c>
      <c r="P18" s="194">
        <f t="shared" si="10"/>
        <v>1058.8</v>
      </c>
      <c r="Q18" s="194">
        <f t="shared" si="11"/>
        <v>16.1</v>
      </c>
      <c r="R18" s="194">
        <f t="shared" si="12"/>
        <v>78.7</v>
      </c>
      <c r="T18" s="200">
        <v>6124</v>
      </c>
      <c r="U18" s="200">
        <v>4409</v>
      </c>
      <c r="V18" s="202">
        <v>687</v>
      </c>
      <c r="W18" s="62"/>
    </row>
    <row r="19" ht="20.1" customHeight="1" spans="1:23">
      <c r="A19" s="65" t="s">
        <v>74</v>
      </c>
      <c r="B19" s="62">
        <f t="shared" si="13"/>
        <v>143055.58</v>
      </c>
      <c r="C19" s="62">
        <v>65294.58</v>
      </c>
      <c r="D19" s="62">
        <v>55078</v>
      </c>
      <c r="E19" s="62">
        <v>22683</v>
      </c>
      <c r="F19" s="62"/>
      <c r="G19" s="62"/>
      <c r="H19" s="62"/>
      <c r="I19" s="62">
        <v>4037</v>
      </c>
      <c r="J19" s="62">
        <v>3781</v>
      </c>
      <c r="K19" s="62">
        <v>5509</v>
      </c>
      <c r="L19" s="62">
        <v>1731</v>
      </c>
      <c r="M19" s="62">
        <f t="shared" si="7"/>
        <v>-1472</v>
      </c>
      <c r="N19" s="194">
        <f t="shared" si="9"/>
        <v>-26.7</v>
      </c>
      <c r="O19" s="62">
        <f t="shared" si="8"/>
        <v>2050</v>
      </c>
      <c r="P19" s="194">
        <f t="shared" si="10"/>
        <v>118.4</v>
      </c>
      <c r="Q19" s="194">
        <f t="shared" si="11"/>
        <v>2.8</v>
      </c>
      <c r="R19" s="194">
        <f t="shared" si="12"/>
        <v>6.2</v>
      </c>
      <c r="T19" s="200">
        <v>59125</v>
      </c>
      <c r="U19" s="200">
        <v>45182</v>
      </c>
      <c r="V19" s="202">
        <v>4516</v>
      </c>
      <c r="W19" s="62"/>
    </row>
    <row r="20" ht="20.1" customHeight="1" spans="1:23">
      <c r="A20" s="65" t="s">
        <v>75</v>
      </c>
      <c r="B20" s="62">
        <f t="shared" si="13"/>
        <v>142655.52</v>
      </c>
      <c r="C20" s="62">
        <v>45532.52</v>
      </c>
      <c r="D20" s="62">
        <v>32980</v>
      </c>
      <c r="E20" s="62">
        <v>64143</v>
      </c>
      <c r="F20" s="62"/>
      <c r="G20" s="62"/>
      <c r="H20" s="62"/>
      <c r="I20" s="62">
        <v>9597</v>
      </c>
      <c r="J20" s="62">
        <v>8353</v>
      </c>
      <c r="K20" s="62">
        <v>5520</v>
      </c>
      <c r="L20" s="62">
        <v>4298</v>
      </c>
      <c r="M20" s="62">
        <f t="shared" si="7"/>
        <v>4077</v>
      </c>
      <c r="N20" s="194">
        <f t="shared" si="9"/>
        <v>73.9</v>
      </c>
      <c r="O20" s="62">
        <f t="shared" si="8"/>
        <v>4055</v>
      </c>
      <c r="P20" s="194">
        <f t="shared" si="10"/>
        <v>94.3</v>
      </c>
      <c r="Q20" s="194">
        <f t="shared" si="11"/>
        <v>6.7</v>
      </c>
      <c r="R20" s="194">
        <f t="shared" si="12"/>
        <v>21.1</v>
      </c>
      <c r="T20" s="200">
        <v>94269</v>
      </c>
      <c r="U20" s="200">
        <v>80470</v>
      </c>
      <c r="V20" s="202">
        <v>5262</v>
      </c>
      <c r="W20" s="62"/>
    </row>
    <row r="21" ht="18" customHeight="1" spans="1:23">
      <c r="A21" s="65" t="s">
        <v>76</v>
      </c>
      <c r="B21" s="62">
        <f t="shared" si="13"/>
        <v>24746.84</v>
      </c>
      <c r="C21" s="62">
        <v>9679.84</v>
      </c>
      <c r="D21" s="62">
        <v>9147</v>
      </c>
      <c r="E21" s="62">
        <v>5920</v>
      </c>
      <c r="F21" s="62"/>
      <c r="G21" s="62"/>
      <c r="H21" s="62"/>
      <c r="I21" s="62">
        <v>427</v>
      </c>
      <c r="J21" s="62">
        <v>427</v>
      </c>
      <c r="K21" s="62">
        <v>1721</v>
      </c>
      <c r="L21" s="62">
        <v>974</v>
      </c>
      <c r="M21" s="62">
        <f t="shared" si="7"/>
        <v>-1294</v>
      </c>
      <c r="N21" s="194">
        <f t="shared" si="9"/>
        <v>-75.2</v>
      </c>
      <c r="O21" s="62">
        <f t="shared" si="8"/>
        <v>-547</v>
      </c>
      <c r="P21" s="194">
        <f t="shared" si="10"/>
        <v>-56.2</v>
      </c>
      <c r="Q21" s="194">
        <f t="shared" si="11"/>
        <v>1.7</v>
      </c>
      <c r="R21" s="194">
        <f t="shared" si="12"/>
        <v>4.4</v>
      </c>
      <c r="T21" s="200">
        <v>14548</v>
      </c>
      <c r="U21" s="200">
        <v>14285</v>
      </c>
      <c r="V21" s="202">
        <v>652</v>
      </c>
      <c r="W21" s="62"/>
    </row>
    <row r="22" ht="20.1" customHeight="1" spans="1:23">
      <c r="A22" s="192" t="s">
        <v>77</v>
      </c>
      <c r="B22" s="62">
        <f t="shared" si="13"/>
        <v>94447.87</v>
      </c>
      <c r="C22" s="62">
        <v>94202.87</v>
      </c>
      <c r="D22" s="62">
        <v>199</v>
      </c>
      <c r="E22" s="62">
        <v>46</v>
      </c>
      <c r="F22" s="62"/>
      <c r="G22" s="62"/>
      <c r="H22" s="62"/>
      <c r="I22" s="62">
        <v>8547</v>
      </c>
      <c r="J22" s="62">
        <v>20</v>
      </c>
      <c r="K22" s="62">
        <v>6549</v>
      </c>
      <c r="L22" s="62">
        <v>122</v>
      </c>
      <c r="M22" s="62">
        <f t="shared" si="7"/>
        <v>1998</v>
      </c>
      <c r="N22" s="194">
        <f t="shared" si="9"/>
        <v>30.5</v>
      </c>
      <c r="O22" s="62">
        <f t="shared" si="8"/>
        <v>-102</v>
      </c>
      <c r="P22" s="194">
        <f t="shared" si="10"/>
        <v>-83.6</v>
      </c>
      <c r="Q22" s="194">
        <f t="shared" si="11"/>
        <v>9</v>
      </c>
      <c r="R22" s="194">
        <f t="shared" si="12"/>
        <v>9.1</v>
      </c>
      <c r="T22" s="200">
        <v>34195</v>
      </c>
      <c r="U22" s="200">
        <v>455</v>
      </c>
      <c r="V22" s="202">
        <v>11238</v>
      </c>
      <c r="W22" s="62"/>
    </row>
    <row r="23" ht="20.1" customHeight="1" spans="1:23">
      <c r="A23" s="65" t="s">
        <v>78</v>
      </c>
      <c r="B23" s="62">
        <f t="shared" si="13"/>
        <v>2725.51</v>
      </c>
      <c r="C23" s="62">
        <v>173.51</v>
      </c>
      <c r="D23" s="62">
        <v>174</v>
      </c>
      <c r="E23" s="62">
        <v>2378</v>
      </c>
      <c r="F23" s="62"/>
      <c r="G23" s="62"/>
      <c r="H23" s="62"/>
      <c r="I23" s="62">
        <v>12</v>
      </c>
      <c r="J23" s="62">
        <v>12</v>
      </c>
      <c r="K23" s="62">
        <v>70</v>
      </c>
      <c r="L23" s="62">
        <v>70</v>
      </c>
      <c r="M23" s="62">
        <f t="shared" si="7"/>
        <v>-58</v>
      </c>
      <c r="N23" s="194">
        <f t="shared" si="9"/>
        <v>-82.9</v>
      </c>
      <c r="O23" s="62">
        <f t="shared" si="8"/>
        <v>-58</v>
      </c>
      <c r="P23" s="194">
        <f t="shared" si="10"/>
        <v>-82.9</v>
      </c>
      <c r="Q23" s="194">
        <f t="shared" si="11"/>
        <v>0.4</v>
      </c>
      <c r="R23" s="194">
        <f t="shared" si="12"/>
        <v>6.9</v>
      </c>
      <c r="T23" s="200">
        <v>654</v>
      </c>
      <c r="U23" s="200">
        <v>654</v>
      </c>
      <c r="V23" s="62"/>
      <c r="W23" s="62"/>
    </row>
    <row r="24" ht="20.1" customHeight="1" spans="1:23">
      <c r="A24" s="65" t="s">
        <v>79</v>
      </c>
      <c r="B24" s="62">
        <f t="shared" si="13"/>
        <v>0</v>
      </c>
      <c r="C24" s="62"/>
      <c r="D24" s="62"/>
      <c r="E24" s="62"/>
      <c r="F24" s="62"/>
      <c r="G24" s="62"/>
      <c r="H24" s="62"/>
      <c r="I24" s="62"/>
      <c r="J24" s="62"/>
      <c r="K24" s="62">
        <v>0</v>
      </c>
      <c r="L24" s="62">
        <v>0</v>
      </c>
      <c r="M24" s="62">
        <f t="shared" si="7"/>
        <v>0</v>
      </c>
      <c r="N24" s="194">
        <f t="shared" si="9"/>
        <v>0</v>
      </c>
      <c r="O24" s="62">
        <f t="shared" si="8"/>
        <v>0</v>
      </c>
      <c r="P24" s="194">
        <f t="shared" si="10"/>
        <v>0</v>
      </c>
      <c r="Q24" s="194">
        <f t="shared" si="11"/>
        <v>0</v>
      </c>
      <c r="R24" s="194">
        <f t="shared" si="12"/>
        <v>0</v>
      </c>
      <c r="T24" s="200"/>
      <c r="U24" s="200"/>
      <c r="V24" s="204">
        <v>1</v>
      </c>
      <c r="W24" s="62"/>
    </row>
    <row r="25" ht="20.1" customHeight="1" spans="1:23">
      <c r="A25" s="65" t="s">
        <v>80</v>
      </c>
      <c r="B25" s="62">
        <f t="shared" si="13"/>
        <v>0</v>
      </c>
      <c r="C25" s="62"/>
      <c r="D25" s="62"/>
      <c r="E25" s="62"/>
      <c r="F25" s="62"/>
      <c r="G25" s="62"/>
      <c r="H25" s="62"/>
      <c r="I25" s="62"/>
      <c r="J25" s="62"/>
      <c r="K25" s="62">
        <v>0</v>
      </c>
      <c r="L25" s="62">
        <v>0</v>
      </c>
      <c r="M25" s="62">
        <f t="shared" si="7"/>
        <v>0</v>
      </c>
      <c r="N25" s="194">
        <f t="shared" si="9"/>
        <v>0</v>
      </c>
      <c r="O25" s="62">
        <f t="shared" si="8"/>
        <v>0</v>
      </c>
      <c r="P25" s="194">
        <f t="shared" si="10"/>
        <v>0</v>
      </c>
      <c r="Q25" s="194">
        <f t="shared" si="11"/>
        <v>0</v>
      </c>
      <c r="R25" s="194">
        <f t="shared" si="12"/>
        <v>0</v>
      </c>
      <c r="T25" s="200"/>
      <c r="U25" s="200"/>
      <c r="V25" s="62"/>
      <c r="W25" s="62"/>
    </row>
    <row r="26" ht="20.1" customHeight="1" spans="1:23">
      <c r="A26" s="65" t="s">
        <v>81</v>
      </c>
      <c r="B26" s="62">
        <f t="shared" si="13"/>
        <v>57659.25</v>
      </c>
      <c r="C26" s="62">
        <v>28464.25</v>
      </c>
      <c r="D26" s="62">
        <v>28464</v>
      </c>
      <c r="E26" s="62">
        <v>731</v>
      </c>
      <c r="F26" s="62"/>
      <c r="G26" s="62"/>
      <c r="H26" s="62"/>
      <c r="I26" s="62">
        <v>838</v>
      </c>
      <c r="J26" s="62">
        <v>462</v>
      </c>
      <c r="K26" s="62">
        <v>1608</v>
      </c>
      <c r="L26" s="62">
        <v>1608</v>
      </c>
      <c r="M26" s="62">
        <f t="shared" si="7"/>
        <v>-770</v>
      </c>
      <c r="N26" s="194">
        <f t="shared" si="9"/>
        <v>-47.9</v>
      </c>
      <c r="O26" s="62">
        <f t="shared" si="8"/>
        <v>-1146</v>
      </c>
      <c r="P26" s="194">
        <f t="shared" si="10"/>
        <v>-71.3</v>
      </c>
      <c r="Q26" s="194">
        <f t="shared" si="11"/>
        <v>1.5</v>
      </c>
      <c r="R26" s="194">
        <f t="shared" si="12"/>
        <v>2.9</v>
      </c>
      <c r="T26" s="200">
        <v>4883</v>
      </c>
      <c r="U26" s="200">
        <v>4872</v>
      </c>
      <c r="V26" s="56">
        <v>129</v>
      </c>
      <c r="W26" s="62"/>
    </row>
    <row r="27" ht="20.1" customHeight="1" spans="1:23">
      <c r="A27" s="65" t="s">
        <v>82</v>
      </c>
      <c r="B27" s="62">
        <f t="shared" si="13"/>
        <v>49216.96</v>
      </c>
      <c r="C27" s="62">
        <v>25144.96</v>
      </c>
      <c r="D27" s="62">
        <v>21798</v>
      </c>
      <c r="E27" s="62">
        <v>2274</v>
      </c>
      <c r="F27" s="62"/>
      <c r="G27" s="62"/>
      <c r="H27" s="62"/>
      <c r="I27" s="62">
        <v>4241</v>
      </c>
      <c r="J27" s="62">
        <v>4001</v>
      </c>
      <c r="K27" s="62">
        <v>2560</v>
      </c>
      <c r="L27" s="62">
        <v>2349</v>
      </c>
      <c r="M27" s="62">
        <f t="shared" ref="M27:M35" si="14">I27-K27</f>
        <v>1681</v>
      </c>
      <c r="N27" s="194">
        <f t="shared" ref="N27:N34" si="15">IF(I27*K27=0,,ROUND(M27/K27*100,1))</f>
        <v>65.7</v>
      </c>
      <c r="O27" s="62">
        <f t="shared" si="8"/>
        <v>1652</v>
      </c>
      <c r="P27" s="194">
        <f t="shared" si="10"/>
        <v>70.3</v>
      </c>
      <c r="Q27" s="194">
        <f t="shared" si="11"/>
        <v>8.6</v>
      </c>
      <c r="R27" s="194">
        <f t="shared" si="12"/>
        <v>16.9</v>
      </c>
      <c r="T27" s="200">
        <v>26011</v>
      </c>
      <c r="U27" s="200">
        <v>23521</v>
      </c>
      <c r="V27" s="203">
        <v>3901</v>
      </c>
      <c r="W27" s="62"/>
    </row>
    <row r="28" ht="20.1" customHeight="1" spans="1:23">
      <c r="A28" s="65" t="s">
        <v>83</v>
      </c>
      <c r="B28" s="62">
        <f t="shared" si="13"/>
        <v>1410</v>
      </c>
      <c r="C28" s="62">
        <v>505</v>
      </c>
      <c r="D28" s="62">
        <v>505</v>
      </c>
      <c r="E28" s="62">
        <v>400</v>
      </c>
      <c r="F28" s="62"/>
      <c r="G28" s="62"/>
      <c r="H28" s="62"/>
      <c r="I28" s="62"/>
      <c r="J28" s="62"/>
      <c r="K28" s="62">
        <v>0</v>
      </c>
      <c r="L28" s="62">
        <v>0</v>
      </c>
      <c r="M28" s="62">
        <f t="shared" si="14"/>
        <v>0</v>
      </c>
      <c r="N28" s="194">
        <f t="shared" si="15"/>
        <v>0</v>
      </c>
      <c r="O28" s="62">
        <f t="shared" si="8"/>
        <v>0</v>
      </c>
      <c r="P28" s="194">
        <f t="shared" ref="P28:P35" si="16">IF(J28*L28=0,,ROUND(O28/L28*100,1))</f>
        <v>0</v>
      </c>
      <c r="Q28" s="194">
        <f t="shared" si="11"/>
        <v>0</v>
      </c>
      <c r="R28" s="194">
        <f t="shared" si="12"/>
        <v>0</v>
      </c>
      <c r="T28" s="200">
        <v>506</v>
      </c>
      <c r="U28" s="200">
        <v>506</v>
      </c>
      <c r="V28" s="62"/>
      <c r="W28" s="62"/>
    </row>
    <row r="29" ht="20.1" customHeight="1" spans="1:23">
      <c r="A29" s="65" t="s">
        <v>84</v>
      </c>
      <c r="B29" s="62">
        <f t="shared" si="13"/>
        <v>6946.92</v>
      </c>
      <c r="C29" s="62">
        <v>3199.92</v>
      </c>
      <c r="D29" s="62">
        <v>2930</v>
      </c>
      <c r="E29" s="62">
        <v>817</v>
      </c>
      <c r="F29" s="62"/>
      <c r="G29" s="62"/>
      <c r="H29" s="62"/>
      <c r="I29" s="62">
        <v>416</v>
      </c>
      <c r="J29" s="62">
        <v>390</v>
      </c>
      <c r="K29" s="62">
        <v>800</v>
      </c>
      <c r="L29" s="62">
        <v>504</v>
      </c>
      <c r="M29" s="62">
        <f t="shared" si="14"/>
        <v>-384</v>
      </c>
      <c r="N29" s="194">
        <f t="shared" si="15"/>
        <v>-48</v>
      </c>
      <c r="O29" s="62">
        <f t="shared" si="8"/>
        <v>-114</v>
      </c>
      <c r="P29" s="194">
        <f t="shared" si="16"/>
        <v>-22.6</v>
      </c>
      <c r="Q29" s="194">
        <f t="shared" si="11"/>
        <v>6</v>
      </c>
      <c r="R29" s="194">
        <f t="shared" si="12"/>
        <v>13</v>
      </c>
      <c r="T29" s="200">
        <v>4783</v>
      </c>
      <c r="U29" s="200">
        <v>3821</v>
      </c>
      <c r="V29" s="202">
        <v>392</v>
      </c>
      <c r="W29" s="62"/>
    </row>
    <row r="30" ht="20.1" customHeight="1" spans="1:23">
      <c r="A30" s="65" t="s">
        <v>62</v>
      </c>
      <c r="B30" s="62">
        <f t="shared" si="13"/>
        <v>26740.3</v>
      </c>
      <c r="C30" s="62">
        <v>14740.3</v>
      </c>
      <c r="D30" s="62">
        <v>12000</v>
      </c>
      <c r="E30" s="62"/>
      <c r="F30" s="62"/>
      <c r="G30" s="62"/>
      <c r="H30" s="62"/>
      <c r="I30" s="195"/>
      <c r="J30" s="196"/>
      <c r="K30" s="62"/>
      <c r="L30" s="62"/>
      <c r="M30" s="62">
        <f t="shared" si="14"/>
        <v>0</v>
      </c>
      <c r="N30" s="194">
        <f t="shared" si="15"/>
        <v>0</v>
      </c>
      <c r="O30" s="62">
        <f t="shared" si="8"/>
        <v>0</v>
      </c>
      <c r="P30" s="194">
        <f t="shared" si="16"/>
        <v>0</v>
      </c>
      <c r="Q30" s="194">
        <f t="shared" si="11"/>
        <v>0</v>
      </c>
      <c r="R30" s="194">
        <f t="shared" si="12"/>
        <v>0</v>
      </c>
      <c r="T30" s="200"/>
      <c r="U30" s="200"/>
      <c r="V30" s="62"/>
      <c r="W30" s="62"/>
    </row>
    <row r="31" ht="21" customHeight="1" spans="1:23">
      <c r="A31" s="65" t="s">
        <v>85</v>
      </c>
      <c r="B31" s="62">
        <f t="shared" si="13"/>
        <v>165498.07</v>
      </c>
      <c r="C31" s="62">
        <v>75452.07</v>
      </c>
      <c r="D31" s="62">
        <v>69656</v>
      </c>
      <c r="E31" s="62">
        <v>20390</v>
      </c>
      <c r="F31" s="62"/>
      <c r="G31" s="62"/>
      <c r="H31" s="62"/>
      <c r="I31" s="62">
        <v>6</v>
      </c>
      <c r="J31" s="62">
        <v>6</v>
      </c>
      <c r="K31" s="62">
        <v>40</v>
      </c>
      <c r="L31" s="62">
        <v>40</v>
      </c>
      <c r="M31" s="62">
        <f t="shared" si="14"/>
        <v>-34</v>
      </c>
      <c r="N31" s="194">
        <f t="shared" si="15"/>
        <v>-85</v>
      </c>
      <c r="O31" s="62">
        <f t="shared" si="8"/>
        <v>-34</v>
      </c>
      <c r="P31" s="194">
        <f t="shared" si="16"/>
        <v>-85</v>
      </c>
      <c r="Q31" s="194">
        <f t="shared" si="11"/>
        <v>0</v>
      </c>
      <c r="R31" s="194">
        <f t="shared" si="12"/>
        <v>0</v>
      </c>
      <c r="T31" s="200">
        <v>1381</v>
      </c>
      <c r="U31" s="200">
        <v>1246</v>
      </c>
      <c r="V31" s="202">
        <v>14</v>
      </c>
      <c r="W31" s="62"/>
    </row>
    <row r="32" s="56" customFormat="1" ht="20.1" customHeight="1" spans="1:23">
      <c r="A32" s="65" t="s">
        <v>86</v>
      </c>
      <c r="B32" s="62">
        <f t="shared" si="13"/>
        <v>0</v>
      </c>
      <c r="C32" s="62"/>
      <c r="D32" s="62"/>
      <c r="E32" s="62"/>
      <c r="F32" s="62"/>
      <c r="G32" s="62"/>
      <c r="H32" s="62"/>
      <c r="I32" s="62"/>
      <c r="J32" s="62"/>
      <c r="K32" s="62"/>
      <c r="L32" s="62"/>
      <c r="M32" s="62">
        <f t="shared" si="14"/>
        <v>0</v>
      </c>
      <c r="N32" s="194">
        <f t="shared" si="15"/>
        <v>0</v>
      </c>
      <c r="O32" s="62">
        <f t="shared" si="8"/>
        <v>0</v>
      </c>
      <c r="P32" s="194">
        <f t="shared" si="16"/>
        <v>0</v>
      </c>
      <c r="Q32" s="194">
        <f t="shared" si="11"/>
        <v>0</v>
      </c>
      <c r="R32" s="194">
        <f t="shared" si="12"/>
        <v>0</v>
      </c>
      <c r="T32" s="205"/>
      <c r="U32" s="205"/>
      <c r="V32" s="62"/>
      <c r="W32" s="62"/>
    </row>
    <row r="33" s="56" customFormat="1" ht="20.1" customHeight="1" spans="1:23">
      <c r="A33" s="65" t="s">
        <v>87</v>
      </c>
      <c r="B33" s="62">
        <f t="shared" si="13"/>
        <v>72630</v>
      </c>
      <c r="C33" s="62">
        <v>36315</v>
      </c>
      <c r="D33" s="62">
        <v>36315</v>
      </c>
      <c r="E33" s="62"/>
      <c r="F33" s="62"/>
      <c r="G33" s="62"/>
      <c r="H33" s="62"/>
      <c r="I33" s="62">
        <v>1239</v>
      </c>
      <c r="J33" s="62">
        <v>1239</v>
      </c>
      <c r="K33" s="62">
        <v>2558</v>
      </c>
      <c r="L33" s="62">
        <v>1246</v>
      </c>
      <c r="M33" s="62">
        <f t="shared" si="14"/>
        <v>-1319</v>
      </c>
      <c r="N33" s="194">
        <f t="shared" si="15"/>
        <v>-51.6</v>
      </c>
      <c r="O33" s="62">
        <f t="shared" si="8"/>
        <v>-7</v>
      </c>
      <c r="P33" s="194">
        <f t="shared" si="16"/>
        <v>-0.6</v>
      </c>
      <c r="Q33" s="194">
        <f t="shared" si="11"/>
        <v>1.7</v>
      </c>
      <c r="R33" s="194">
        <f t="shared" si="12"/>
        <v>3.4</v>
      </c>
      <c r="T33" s="205">
        <v>29407</v>
      </c>
      <c r="U33" s="205">
        <v>29405</v>
      </c>
      <c r="V33" s="206">
        <v>10253</v>
      </c>
      <c r="W33" s="62"/>
    </row>
    <row r="34" s="56" customFormat="1" ht="20.1" customHeight="1" spans="1:23">
      <c r="A34" s="65" t="s">
        <v>88</v>
      </c>
      <c r="B34" s="62">
        <f t="shared" si="13"/>
        <v>546</v>
      </c>
      <c r="C34" s="62">
        <v>273</v>
      </c>
      <c r="D34" s="62">
        <v>273</v>
      </c>
      <c r="E34" s="62"/>
      <c r="F34" s="62"/>
      <c r="G34" s="62"/>
      <c r="H34" s="62"/>
      <c r="I34" s="62"/>
      <c r="J34" s="62"/>
      <c r="K34" s="62">
        <v>242</v>
      </c>
      <c r="L34" s="62">
        <v>181</v>
      </c>
      <c r="M34" s="62">
        <f t="shared" si="14"/>
        <v>-242</v>
      </c>
      <c r="N34" s="194">
        <f t="shared" si="15"/>
        <v>0</v>
      </c>
      <c r="O34" s="62">
        <f t="shared" si="8"/>
        <v>-181</v>
      </c>
      <c r="P34" s="194">
        <f t="shared" si="16"/>
        <v>0</v>
      </c>
      <c r="Q34" s="194">
        <f t="shared" si="11"/>
        <v>0</v>
      </c>
      <c r="R34" s="194">
        <f t="shared" si="12"/>
        <v>0</v>
      </c>
      <c r="T34" s="205">
        <v>51</v>
      </c>
      <c r="U34" s="205">
        <v>51</v>
      </c>
      <c r="V34" s="206">
        <v>5</v>
      </c>
      <c r="W34" s="62"/>
    </row>
    <row r="35" ht="20.1" customHeight="1" spans="1:23">
      <c r="A35" s="64" t="s">
        <v>89</v>
      </c>
      <c r="B35" s="62">
        <f t="shared" ref="B35:B41" si="17">SUM(C35,E35,F35,G35,H35)</f>
        <v>147624</v>
      </c>
      <c r="C35" s="62">
        <v>140359</v>
      </c>
      <c r="D35" s="62">
        <v>138359</v>
      </c>
      <c r="E35" s="62">
        <v>7265</v>
      </c>
      <c r="F35" s="62"/>
      <c r="G35" s="62"/>
      <c r="H35" s="62"/>
      <c r="I35" s="66">
        <v>1873</v>
      </c>
      <c r="J35" s="62">
        <v>1598</v>
      </c>
      <c r="K35" s="62">
        <v>6976</v>
      </c>
      <c r="L35" s="62">
        <v>5900</v>
      </c>
      <c r="M35" s="62">
        <f t="shared" si="14"/>
        <v>-5103</v>
      </c>
      <c r="N35" s="194">
        <f t="shared" si="9"/>
        <v>-73.2</v>
      </c>
      <c r="O35" s="62">
        <f t="shared" si="8"/>
        <v>-4302</v>
      </c>
      <c r="P35" s="194">
        <f t="shared" si="16"/>
        <v>-72.9</v>
      </c>
      <c r="Q35" s="194">
        <f t="shared" si="11"/>
        <v>1.3</v>
      </c>
      <c r="R35" s="194">
        <f t="shared" si="12"/>
        <v>1.3</v>
      </c>
      <c r="T35" s="200">
        <v>142320</v>
      </c>
      <c r="U35" s="200">
        <v>127434</v>
      </c>
      <c r="V35" s="202">
        <v>44631</v>
      </c>
      <c r="W35" s="62"/>
    </row>
    <row r="36" ht="30" customHeight="1" spans="1:23">
      <c r="A36" s="67" t="s">
        <v>90</v>
      </c>
      <c r="B36" s="62">
        <f t="shared" si="17"/>
        <v>106489</v>
      </c>
      <c r="C36" s="62">
        <v>106169</v>
      </c>
      <c r="D36" s="62">
        <v>106169</v>
      </c>
      <c r="E36" s="62">
        <v>320</v>
      </c>
      <c r="F36" s="62"/>
      <c r="G36" s="62"/>
      <c r="H36" s="62"/>
      <c r="I36" s="62">
        <v>597</v>
      </c>
      <c r="J36" s="62">
        <v>500</v>
      </c>
      <c r="K36" s="62">
        <v>1058</v>
      </c>
      <c r="L36" s="62">
        <v>0</v>
      </c>
      <c r="M36" s="62">
        <f t="shared" ref="M36:M41" si="18">I36-K36</f>
        <v>-461</v>
      </c>
      <c r="N36" s="194">
        <f t="shared" si="9"/>
        <v>-43.6</v>
      </c>
      <c r="O36" s="62">
        <f t="shared" ref="O36:O41" si="19">J36-L36</f>
        <v>500</v>
      </c>
      <c r="P36" s="194">
        <f t="shared" ref="P36:P41" si="20">IF(J36*L36=0,,ROUND(O36/L36*100,1))</f>
        <v>0</v>
      </c>
      <c r="Q36" s="194">
        <f t="shared" ref="Q36:Q41" si="21">IF(B36=0,,ROUND(I36/B36*100,1))</f>
        <v>0.6</v>
      </c>
      <c r="R36" s="194">
        <f t="shared" ref="R36:R41" si="22">IF(C36=0,,ROUND(I36/C36*100,1))</f>
        <v>0.6</v>
      </c>
      <c r="T36" s="200">
        <v>55359</v>
      </c>
      <c r="U36" s="200">
        <v>40827</v>
      </c>
      <c r="V36" s="202">
        <v>13841</v>
      </c>
      <c r="W36" s="62"/>
    </row>
    <row r="37" ht="20.1" customHeight="1" spans="1:23">
      <c r="A37" s="65" t="s">
        <v>91</v>
      </c>
      <c r="B37" s="62">
        <f t="shared" si="17"/>
        <v>7435</v>
      </c>
      <c r="C37" s="62">
        <v>5359</v>
      </c>
      <c r="D37" s="62">
        <v>5359</v>
      </c>
      <c r="E37" s="62">
        <v>2076</v>
      </c>
      <c r="F37" s="62"/>
      <c r="G37" s="62"/>
      <c r="H37" s="62"/>
      <c r="I37" s="68">
        <v>882</v>
      </c>
      <c r="J37" s="68">
        <v>882</v>
      </c>
      <c r="K37" s="62">
        <v>1418</v>
      </c>
      <c r="L37" s="62">
        <v>1418</v>
      </c>
      <c r="M37" s="62">
        <f t="shared" si="18"/>
        <v>-536</v>
      </c>
      <c r="N37" s="194">
        <f t="shared" si="9"/>
        <v>-37.8</v>
      </c>
      <c r="O37" s="62">
        <f t="shared" si="19"/>
        <v>-536</v>
      </c>
      <c r="P37" s="194">
        <f t="shared" si="20"/>
        <v>-37.8</v>
      </c>
      <c r="Q37" s="194">
        <f t="shared" si="21"/>
        <v>11.9</v>
      </c>
      <c r="R37" s="194">
        <f t="shared" si="22"/>
        <v>16.5</v>
      </c>
      <c r="T37" s="200">
        <v>3292</v>
      </c>
      <c r="U37" s="200">
        <v>3115</v>
      </c>
      <c r="V37" s="62"/>
      <c r="W37" s="62"/>
    </row>
    <row r="38" ht="20.1" customHeight="1" spans="1:23">
      <c r="A38" s="65" t="s">
        <v>92</v>
      </c>
      <c r="B38" s="62">
        <f t="shared" si="17"/>
        <v>1403</v>
      </c>
      <c r="C38" s="62">
        <v>1000</v>
      </c>
      <c r="D38" s="62">
        <v>1000</v>
      </c>
      <c r="E38" s="62">
        <v>403</v>
      </c>
      <c r="F38" s="62"/>
      <c r="G38" s="62"/>
      <c r="H38" s="62"/>
      <c r="I38" s="68"/>
      <c r="J38" s="68"/>
      <c r="K38" s="62">
        <v>207</v>
      </c>
      <c r="L38" s="62">
        <v>207</v>
      </c>
      <c r="M38" s="62">
        <f t="shared" si="18"/>
        <v>-207</v>
      </c>
      <c r="N38" s="194">
        <f t="shared" si="9"/>
        <v>0</v>
      </c>
      <c r="O38" s="62">
        <f t="shared" si="19"/>
        <v>-207</v>
      </c>
      <c r="P38" s="194">
        <f t="shared" si="20"/>
        <v>0</v>
      </c>
      <c r="Q38" s="194">
        <f t="shared" si="21"/>
        <v>0</v>
      </c>
      <c r="R38" s="194">
        <f t="shared" si="22"/>
        <v>0</v>
      </c>
      <c r="T38" s="200">
        <v>967</v>
      </c>
      <c r="U38" s="200">
        <v>967</v>
      </c>
      <c r="V38" s="62"/>
      <c r="W38" s="62"/>
    </row>
    <row r="39" ht="20.1" customHeight="1" spans="1:23">
      <c r="A39" s="65" t="s">
        <v>86</v>
      </c>
      <c r="B39" s="62">
        <f t="shared" si="17"/>
        <v>0</v>
      </c>
      <c r="C39" s="62"/>
      <c r="D39" s="62"/>
      <c r="E39" s="62"/>
      <c r="F39" s="62"/>
      <c r="G39" s="62"/>
      <c r="H39" s="62"/>
      <c r="I39" s="62"/>
      <c r="J39" s="62"/>
      <c r="K39" s="62"/>
      <c r="L39" s="62"/>
      <c r="M39" s="62">
        <f t="shared" si="18"/>
        <v>0</v>
      </c>
      <c r="N39" s="194">
        <f t="shared" si="9"/>
        <v>0</v>
      </c>
      <c r="O39" s="62">
        <f t="shared" si="19"/>
        <v>0</v>
      </c>
      <c r="P39" s="194">
        <f t="shared" si="20"/>
        <v>0</v>
      </c>
      <c r="Q39" s="194">
        <f t="shared" si="21"/>
        <v>0</v>
      </c>
      <c r="R39" s="194">
        <f t="shared" si="22"/>
        <v>0</v>
      </c>
      <c r="T39" s="200"/>
      <c r="U39" s="200"/>
      <c r="V39" s="62"/>
      <c r="W39" s="62"/>
    </row>
    <row r="40" ht="20.1" customHeight="1" spans="1:23">
      <c r="A40" s="65" t="s">
        <v>87</v>
      </c>
      <c r="B40" s="62">
        <f t="shared" si="17"/>
        <v>27645</v>
      </c>
      <c r="C40" s="62">
        <v>27600</v>
      </c>
      <c r="D40" s="62">
        <v>25600</v>
      </c>
      <c r="E40" s="62">
        <v>45</v>
      </c>
      <c r="F40" s="62"/>
      <c r="G40" s="62"/>
      <c r="H40" s="62"/>
      <c r="I40" s="66">
        <v>356</v>
      </c>
      <c r="J40" s="62">
        <v>178</v>
      </c>
      <c r="K40" s="62">
        <v>73</v>
      </c>
      <c r="L40" s="62">
        <v>55</v>
      </c>
      <c r="M40" s="62">
        <f t="shared" si="18"/>
        <v>283</v>
      </c>
      <c r="N40" s="194">
        <f t="shared" si="9"/>
        <v>387.7</v>
      </c>
      <c r="O40" s="62">
        <f t="shared" si="19"/>
        <v>123</v>
      </c>
      <c r="P40" s="194">
        <f t="shared" si="20"/>
        <v>223.6</v>
      </c>
      <c r="Q40" s="194">
        <f t="shared" si="21"/>
        <v>1.3</v>
      </c>
      <c r="R40" s="194">
        <f t="shared" si="22"/>
        <v>1.3</v>
      </c>
      <c r="T40" s="200">
        <v>20734</v>
      </c>
      <c r="U40" s="200">
        <v>20734</v>
      </c>
      <c r="V40" s="202">
        <v>5553</v>
      </c>
      <c r="W40" s="62"/>
    </row>
    <row r="41" ht="20.1" customHeight="1" spans="1:23">
      <c r="A41" s="65" t="s">
        <v>88</v>
      </c>
      <c r="B41" s="62">
        <f t="shared" si="17"/>
        <v>231</v>
      </c>
      <c r="C41" s="62">
        <v>231</v>
      </c>
      <c r="D41" s="62">
        <v>231</v>
      </c>
      <c r="E41" s="62"/>
      <c r="F41" s="62"/>
      <c r="G41" s="62"/>
      <c r="H41" s="62"/>
      <c r="I41" s="62"/>
      <c r="J41" s="62"/>
      <c r="K41" s="62">
        <v>104</v>
      </c>
      <c r="L41" s="62">
        <v>104</v>
      </c>
      <c r="M41" s="62">
        <f t="shared" si="18"/>
        <v>-104</v>
      </c>
      <c r="N41" s="194">
        <f t="shared" si="9"/>
        <v>0</v>
      </c>
      <c r="O41" s="62">
        <f t="shared" si="19"/>
        <v>-104</v>
      </c>
      <c r="P41" s="194">
        <f t="shared" si="20"/>
        <v>0</v>
      </c>
      <c r="Q41" s="194">
        <f t="shared" si="21"/>
        <v>0</v>
      </c>
      <c r="R41" s="194">
        <f t="shared" si="22"/>
        <v>0</v>
      </c>
      <c r="T41" s="200">
        <v>133</v>
      </c>
      <c r="U41" s="200">
        <v>133</v>
      </c>
      <c r="V41" s="203">
        <v>30</v>
      </c>
      <c r="W41" s="62"/>
    </row>
    <row r="43" spans="8:21">
      <c r="H43" s="56" t="s">
        <v>93</v>
      </c>
      <c r="I43" s="69">
        <f>SUM(I10:I14,I16:I19)</f>
        <v>37671</v>
      </c>
      <c r="K43" s="69">
        <f>SUM(K10:K14,K16:K19)</f>
        <v>80208</v>
      </c>
      <c r="M43" s="62">
        <f t="shared" ref="M43" si="23">I43-K43</f>
        <v>-42537</v>
      </c>
      <c r="N43" s="194">
        <f t="shared" ref="N43" si="24">IF(I43=0,,ROUND(M43/K43*100,1))</f>
        <v>-53</v>
      </c>
      <c r="T43" s="207">
        <f>SUM(T10:T14,T16:T19)</f>
        <v>382700</v>
      </c>
      <c r="U43" s="207">
        <f>SUM(U10:U14,U16:U19)</f>
        <v>324705</v>
      </c>
    </row>
    <row r="45" spans="8:21">
      <c r="H45" s="56" t="s">
        <v>94</v>
      </c>
      <c r="I45" s="69">
        <f>SUM(I13,I15:I21,I27,I28)</f>
        <v>43726</v>
      </c>
      <c r="K45" s="69">
        <f>SUM(K13,K15:K21,K27,K28)</f>
        <v>74764</v>
      </c>
      <c r="M45" s="62">
        <f t="shared" ref="M45" si="25">I45-K45</f>
        <v>-31038</v>
      </c>
      <c r="N45" s="194">
        <f t="shared" ref="N45" si="26">IF(I45=0,,ROUND(M45/K45*100,1))</f>
        <v>-41.5</v>
      </c>
      <c r="T45" s="207">
        <f>SUM(T13,T15:T21,T27,T28,T29)</f>
        <v>458985</v>
      </c>
      <c r="U45" s="207">
        <f>SUM(U13,U15:U21,U27,U28,U29)</f>
        <v>409424</v>
      </c>
    </row>
    <row r="46" spans="8:21">
      <c r="H46" s="56" t="s">
        <v>95</v>
      </c>
      <c r="I46" s="56">
        <f>ROUND(I45/I9*100,1)</f>
        <v>68.8</v>
      </c>
      <c r="K46" s="56">
        <f>ROUND(K45/K9*100,1)</f>
        <v>72.5</v>
      </c>
      <c r="T46">
        <f>ROUND(T45/T9*100,1)</f>
        <v>76.8</v>
      </c>
      <c r="U46">
        <f>ROUND(U45/U9*100,1)</f>
        <v>84</v>
      </c>
    </row>
  </sheetData>
  <mergeCells count="26">
    <mergeCell ref="A1:Q1"/>
    <mergeCell ref="B5:H5"/>
    <mergeCell ref="I5:J5"/>
    <mergeCell ref="K5:L5"/>
    <mergeCell ref="M5:P5"/>
    <mergeCell ref="T5:U5"/>
    <mergeCell ref="V5:W5"/>
    <mergeCell ref="C6:D6"/>
    <mergeCell ref="M6:N6"/>
    <mergeCell ref="O6:P6"/>
    <mergeCell ref="A5:A7"/>
    <mergeCell ref="B6:B7"/>
    <mergeCell ref="E6:E7"/>
    <mergeCell ref="F6:F7"/>
    <mergeCell ref="G6:G7"/>
    <mergeCell ref="H6:H7"/>
    <mergeCell ref="I6:I7"/>
    <mergeCell ref="J6:J7"/>
    <mergeCell ref="K6:K7"/>
    <mergeCell ref="L6:L7"/>
    <mergeCell ref="Q5:Q7"/>
    <mergeCell ref="R5:R7"/>
    <mergeCell ref="T6:T7"/>
    <mergeCell ref="U6:U7"/>
    <mergeCell ref="V6:V7"/>
    <mergeCell ref="W6:W7"/>
  </mergeCells>
  <pageMargins left="0.708661417322835" right="0.708661417322835" top="0.748031496062992" bottom="0.748031496062992" header="0.31496062992126" footer="0.31496062992126"/>
  <pageSetup paperSize="12" scale="68" orientation="landscape" horizontalDpi="200" verticalDpi="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abSelected="1" workbookViewId="0">
      <selection activeCell="F7" sqref="F7"/>
    </sheetView>
  </sheetViews>
  <sheetFormatPr defaultColWidth="12.125" defaultRowHeight="13.5"/>
  <cols>
    <col min="1" max="1" width="40.625" style="161" customWidth="1"/>
    <col min="2" max="2" width="25.625" style="162" customWidth="1"/>
    <col min="3" max="3" width="25.625" style="163" customWidth="1"/>
    <col min="4" max="5" width="25.625" style="161" customWidth="1"/>
    <col min="6" max="253" width="12.125" style="161"/>
    <col min="254" max="254" width="16.375" style="161" customWidth="1"/>
    <col min="255" max="255" width="43" style="161" customWidth="1"/>
    <col min="256" max="256" width="26.375" style="161" customWidth="1"/>
    <col min="257" max="509" width="12.125" style="161"/>
    <col min="510" max="510" width="16.375" style="161" customWidth="1"/>
    <col min="511" max="511" width="43" style="161" customWidth="1"/>
    <col min="512" max="512" width="26.375" style="161" customWidth="1"/>
    <col min="513" max="765" width="12.125" style="161"/>
    <col min="766" max="766" width="16.375" style="161" customWidth="1"/>
    <col min="767" max="767" width="43" style="161" customWidth="1"/>
    <col min="768" max="768" width="26.375" style="161" customWidth="1"/>
    <col min="769" max="1021" width="12.125" style="161"/>
    <col min="1022" max="1022" width="16.375" style="161" customWidth="1"/>
    <col min="1023" max="1023" width="43" style="161" customWidth="1"/>
    <col min="1024" max="1024" width="26.375" style="161" customWidth="1"/>
    <col min="1025" max="1277" width="12.125" style="161"/>
    <col min="1278" max="1278" width="16.375" style="161" customWidth="1"/>
    <col min="1279" max="1279" width="43" style="161" customWidth="1"/>
    <col min="1280" max="1280" width="26.375" style="161" customWidth="1"/>
    <col min="1281" max="1533" width="12.125" style="161"/>
    <col min="1534" max="1534" width="16.375" style="161" customWidth="1"/>
    <col min="1535" max="1535" width="43" style="161" customWidth="1"/>
    <col min="1536" max="1536" width="26.375" style="161" customWidth="1"/>
    <col min="1537" max="1789" width="12.125" style="161"/>
    <col min="1790" max="1790" width="16.375" style="161" customWidth="1"/>
    <col min="1791" max="1791" width="43" style="161" customWidth="1"/>
    <col min="1792" max="1792" width="26.375" style="161" customWidth="1"/>
    <col min="1793" max="2045" width="12.125" style="161"/>
    <col min="2046" max="2046" width="16.375" style="161" customWidth="1"/>
    <col min="2047" max="2047" width="43" style="161" customWidth="1"/>
    <col min="2048" max="2048" width="26.375" style="161" customWidth="1"/>
    <col min="2049" max="2301" width="12.125" style="161"/>
    <col min="2302" max="2302" width="16.375" style="161" customWidth="1"/>
    <col min="2303" max="2303" width="43" style="161" customWidth="1"/>
    <col min="2304" max="2304" width="26.375" style="161" customWidth="1"/>
    <col min="2305" max="2557" width="12.125" style="161"/>
    <col min="2558" max="2558" width="16.375" style="161" customWidth="1"/>
    <col min="2559" max="2559" width="43" style="161" customWidth="1"/>
    <col min="2560" max="2560" width="26.375" style="161" customWidth="1"/>
    <col min="2561" max="2813" width="12.125" style="161"/>
    <col min="2814" max="2814" width="16.375" style="161" customWidth="1"/>
    <col min="2815" max="2815" width="43" style="161" customWidth="1"/>
    <col min="2816" max="2816" width="26.375" style="161" customWidth="1"/>
    <col min="2817" max="3069" width="12.125" style="161"/>
    <col min="3070" max="3070" width="16.375" style="161" customWidth="1"/>
    <col min="3071" max="3071" width="43" style="161" customWidth="1"/>
    <col min="3072" max="3072" width="26.375" style="161" customWidth="1"/>
    <col min="3073" max="3325" width="12.125" style="161"/>
    <col min="3326" max="3326" width="16.375" style="161" customWidth="1"/>
    <col min="3327" max="3327" width="43" style="161" customWidth="1"/>
    <col min="3328" max="3328" width="26.375" style="161" customWidth="1"/>
    <col min="3329" max="3581" width="12.125" style="161"/>
    <col min="3582" max="3582" width="16.375" style="161" customWidth="1"/>
    <col min="3583" max="3583" width="43" style="161" customWidth="1"/>
    <col min="3584" max="3584" width="26.375" style="161" customWidth="1"/>
    <col min="3585" max="3837" width="12.125" style="161"/>
    <col min="3838" max="3838" width="16.375" style="161" customWidth="1"/>
    <col min="3839" max="3839" width="43" style="161" customWidth="1"/>
    <col min="3840" max="3840" width="26.375" style="161" customWidth="1"/>
    <col min="3841" max="4093" width="12.125" style="161"/>
    <col min="4094" max="4094" width="16.375" style="161" customWidth="1"/>
    <col min="4095" max="4095" width="43" style="161" customWidth="1"/>
    <col min="4096" max="4096" width="26.375" style="161" customWidth="1"/>
    <col min="4097" max="4349" width="12.125" style="161"/>
    <col min="4350" max="4350" width="16.375" style="161" customWidth="1"/>
    <col min="4351" max="4351" width="43" style="161" customWidth="1"/>
    <col min="4352" max="4352" width="26.375" style="161" customWidth="1"/>
    <col min="4353" max="4605" width="12.125" style="161"/>
    <col min="4606" max="4606" width="16.375" style="161" customWidth="1"/>
    <col min="4607" max="4607" width="43" style="161" customWidth="1"/>
    <col min="4608" max="4608" width="26.375" style="161" customWidth="1"/>
    <col min="4609" max="4861" width="12.125" style="161"/>
    <col min="4862" max="4862" width="16.375" style="161" customWidth="1"/>
    <col min="4863" max="4863" width="43" style="161" customWidth="1"/>
    <col min="4864" max="4864" width="26.375" style="161" customWidth="1"/>
    <col min="4865" max="5117" width="12.125" style="161"/>
    <col min="5118" max="5118" width="16.375" style="161" customWidth="1"/>
    <col min="5119" max="5119" width="43" style="161" customWidth="1"/>
    <col min="5120" max="5120" width="26.375" style="161" customWidth="1"/>
    <col min="5121" max="5373" width="12.125" style="161"/>
    <col min="5374" max="5374" width="16.375" style="161" customWidth="1"/>
    <col min="5375" max="5375" width="43" style="161" customWidth="1"/>
    <col min="5376" max="5376" width="26.375" style="161" customWidth="1"/>
    <col min="5377" max="5629" width="12.125" style="161"/>
    <col min="5630" max="5630" width="16.375" style="161" customWidth="1"/>
    <col min="5631" max="5631" width="43" style="161" customWidth="1"/>
    <col min="5632" max="5632" width="26.375" style="161" customWidth="1"/>
    <col min="5633" max="5885" width="12.125" style="161"/>
    <col min="5886" max="5886" width="16.375" style="161" customWidth="1"/>
    <col min="5887" max="5887" width="43" style="161" customWidth="1"/>
    <col min="5888" max="5888" width="26.375" style="161" customWidth="1"/>
    <col min="5889" max="6141" width="12.125" style="161"/>
    <col min="6142" max="6142" width="16.375" style="161" customWidth="1"/>
    <col min="6143" max="6143" width="43" style="161" customWidth="1"/>
    <col min="6144" max="6144" width="26.375" style="161" customWidth="1"/>
    <col min="6145" max="6397" width="12.125" style="161"/>
    <col min="6398" max="6398" width="16.375" style="161" customWidth="1"/>
    <col min="6399" max="6399" width="43" style="161" customWidth="1"/>
    <col min="6400" max="6400" width="26.375" style="161" customWidth="1"/>
    <col min="6401" max="6653" width="12.125" style="161"/>
    <col min="6654" max="6654" width="16.375" style="161" customWidth="1"/>
    <col min="6655" max="6655" width="43" style="161" customWidth="1"/>
    <col min="6656" max="6656" width="26.375" style="161" customWidth="1"/>
    <col min="6657" max="6909" width="12.125" style="161"/>
    <col min="6910" max="6910" width="16.375" style="161" customWidth="1"/>
    <col min="6911" max="6911" width="43" style="161" customWidth="1"/>
    <col min="6912" max="6912" width="26.375" style="161" customWidth="1"/>
    <col min="6913" max="7165" width="12.125" style="161"/>
    <col min="7166" max="7166" width="16.375" style="161" customWidth="1"/>
    <col min="7167" max="7167" width="43" style="161" customWidth="1"/>
    <col min="7168" max="7168" width="26.375" style="161" customWidth="1"/>
    <col min="7169" max="7421" width="12.125" style="161"/>
    <col min="7422" max="7422" width="16.375" style="161" customWidth="1"/>
    <col min="7423" max="7423" width="43" style="161" customWidth="1"/>
    <col min="7424" max="7424" width="26.375" style="161" customWidth="1"/>
    <col min="7425" max="7677" width="12.125" style="161"/>
    <col min="7678" max="7678" width="16.375" style="161" customWidth="1"/>
    <col min="7679" max="7679" width="43" style="161" customWidth="1"/>
    <col min="7680" max="7680" width="26.375" style="161" customWidth="1"/>
    <col min="7681" max="7933" width="12.125" style="161"/>
    <col min="7934" max="7934" width="16.375" style="161" customWidth="1"/>
    <col min="7935" max="7935" width="43" style="161" customWidth="1"/>
    <col min="7936" max="7936" width="26.375" style="161" customWidth="1"/>
    <col min="7937" max="8189" width="12.125" style="161"/>
    <col min="8190" max="8190" width="16.375" style="161" customWidth="1"/>
    <col min="8191" max="8191" width="43" style="161" customWidth="1"/>
    <col min="8192" max="8192" width="26.375" style="161" customWidth="1"/>
    <col min="8193" max="8445" width="12.125" style="161"/>
    <col min="8446" max="8446" width="16.375" style="161" customWidth="1"/>
    <col min="8447" max="8447" width="43" style="161" customWidth="1"/>
    <col min="8448" max="8448" width="26.375" style="161" customWidth="1"/>
    <col min="8449" max="8701" width="12.125" style="161"/>
    <col min="8702" max="8702" width="16.375" style="161" customWidth="1"/>
    <col min="8703" max="8703" width="43" style="161" customWidth="1"/>
    <col min="8704" max="8704" width="26.375" style="161" customWidth="1"/>
    <col min="8705" max="8957" width="12.125" style="161"/>
    <col min="8958" max="8958" width="16.375" style="161" customWidth="1"/>
    <col min="8959" max="8959" width="43" style="161" customWidth="1"/>
    <col min="8960" max="8960" width="26.375" style="161" customWidth="1"/>
    <col min="8961" max="9213" width="12.125" style="161"/>
    <col min="9214" max="9214" width="16.375" style="161" customWidth="1"/>
    <col min="9215" max="9215" width="43" style="161" customWidth="1"/>
    <col min="9216" max="9216" width="26.375" style="161" customWidth="1"/>
    <col min="9217" max="9469" width="12.125" style="161"/>
    <col min="9470" max="9470" width="16.375" style="161" customWidth="1"/>
    <col min="9471" max="9471" width="43" style="161" customWidth="1"/>
    <col min="9472" max="9472" width="26.375" style="161" customWidth="1"/>
    <col min="9473" max="9725" width="12.125" style="161"/>
    <col min="9726" max="9726" width="16.375" style="161" customWidth="1"/>
    <col min="9727" max="9727" width="43" style="161" customWidth="1"/>
    <col min="9728" max="9728" width="26.375" style="161" customWidth="1"/>
    <col min="9729" max="9981" width="12.125" style="161"/>
    <col min="9982" max="9982" width="16.375" style="161" customWidth="1"/>
    <col min="9983" max="9983" width="43" style="161" customWidth="1"/>
    <col min="9984" max="9984" width="26.375" style="161" customWidth="1"/>
    <col min="9985" max="10237" width="12.125" style="161"/>
    <col min="10238" max="10238" width="16.375" style="161" customWidth="1"/>
    <col min="10239" max="10239" width="43" style="161" customWidth="1"/>
    <col min="10240" max="10240" width="26.375" style="161" customWidth="1"/>
    <col min="10241" max="10493" width="12.125" style="161"/>
    <col min="10494" max="10494" width="16.375" style="161" customWidth="1"/>
    <col min="10495" max="10495" width="43" style="161" customWidth="1"/>
    <col min="10496" max="10496" width="26.375" style="161" customWidth="1"/>
    <col min="10497" max="10749" width="12.125" style="161"/>
    <col min="10750" max="10750" width="16.375" style="161" customWidth="1"/>
    <col min="10751" max="10751" width="43" style="161" customWidth="1"/>
    <col min="10752" max="10752" width="26.375" style="161" customWidth="1"/>
    <col min="10753" max="11005" width="12.125" style="161"/>
    <col min="11006" max="11006" width="16.375" style="161" customWidth="1"/>
    <col min="11007" max="11007" width="43" style="161" customWidth="1"/>
    <col min="11008" max="11008" width="26.375" style="161" customWidth="1"/>
    <col min="11009" max="11261" width="12.125" style="161"/>
    <col min="11262" max="11262" width="16.375" style="161" customWidth="1"/>
    <col min="11263" max="11263" width="43" style="161" customWidth="1"/>
    <col min="11264" max="11264" width="26.375" style="161" customWidth="1"/>
    <col min="11265" max="11517" width="12.125" style="161"/>
    <col min="11518" max="11518" width="16.375" style="161" customWidth="1"/>
    <col min="11519" max="11519" width="43" style="161" customWidth="1"/>
    <col min="11520" max="11520" width="26.375" style="161" customWidth="1"/>
    <col min="11521" max="11773" width="12.125" style="161"/>
    <col min="11774" max="11774" width="16.375" style="161" customWidth="1"/>
    <col min="11775" max="11775" width="43" style="161" customWidth="1"/>
    <col min="11776" max="11776" width="26.375" style="161" customWidth="1"/>
    <col min="11777" max="12029" width="12.125" style="161"/>
    <col min="12030" max="12030" width="16.375" style="161" customWidth="1"/>
    <col min="12031" max="12031" width="43" style="161" customWidth="1"/>
    <col min="12032" max="12032" width="26.375" style="161" customWidth="1"/>
    <col min="12033" max="12285" width="12.125" style="161"/>
    <col min="12286" max="12286" width="16.375" style="161" customWidth="1"/>
    <col min="12287" max="12287" width="43" style="161" customWidth="1"/>
    <col min="12288" max="12288" width="26.375" style="161" customWidth="1"/>
    <col min="12289" max="12541" width="12.125" style="161"/>
    <col min="12542" max="12542" width="16.375" style="161" customWidth="1"/>
    <col min="12543" max="12543" width="43" style="161" customWidth="1"/>
    <col min="12544" max="12544" width="26.375" style="161" customWidth="1"/>
    <col min="12545" max="12797" width="12.125" style="161"/>
    <col min="12798" max="12798" width="16.375" style="161" customWidth="1"/>
    <col min="12799" max="12799" width="43" style="161" customWidth="1"/>
    <col min="12800" max="12800" width="26.375" style="161" customWidth="1"/>
    <col min="12801" max="13053" width="12.125" style="161"/>
    <col min="13054" max="13054" width="16.375" style="161" customWidth="1"/>
    <col min="13055" max="13055" width="43" style="161" customWidth="1"/>
    <col min="13056" max="13056" width="26.375" style="161" customWidth="1"/>
    <col min="13057" max="13309" width="12.125" style="161"/>
    <col min="13310" max="13310" width="16.375" style="161" customWidth="1"/>
    <col min="13311" max="13311" width="43" style="161" customWidth="1"/>
    <col min="13312" max="13312" width="26.375" style="161" customWidth="1"/>
    <col min="13313" max="13565" width="12.125" style="161"/>
    <col min="13566" max="13566" width="16.375" style="161" customWidth="1"/>
    <col min="13567" max="13567" width="43" style="161" customWidth="1"/>
    <col min="13568" max="13568" width="26.375" style="161" customWidth="1"/>
    <col min="13569" max="13821" width="12.125" style="161"/>
    <col min="13822" max="13822" width="16.375" style="161" customWidth="1"/>
    <col min="13823" max="13823" width="43" style="161" customWidth="1"/>
    <col min="13824" max="13824" width="26.375" style="161" customWidth="1"/>
    <col min="13825" max="14077" width="12.125" style="161"/>
    <col min="14078" max="14078" width="16.375" style="161" customWidth="1"/>
    <col min="14079" max="14079" width="43" style="161" customWidth="1"/>
    <col min="14080" max="14080" width="26.375" style="161" customWidth="1"/>
    <col min="14081" max="14333" width="12.125" style="161"/>
    <col min="14334" max="14334" width="16.375" style="161" customWidth="1"/>
    <col min="14335" max="14335" width="43" style="161" customWidth="1"/>
    <col min="14336" max="14336" width="26.375" style="161" customWidth="1"/>
    <col min="14337" max="14589" width="12.125" style="161"/>
    <col min="14590" max="14590" width="16.375" style="161" customWidth="1"/>
    <col min="14591" max="14591" width="43" style="161" customWidth="1"/>
    <col min="14592" max="14592" width="26.375" style="161" customWidth="1"/>
    <col min="14593" max="14845" width="12.125" style="161"/>
    <col min="14846" max="14846" width="16.375" style="161" customWidth="1"/>
    <col min="14847" max="14847" width="43" style="161" customWidth="1"/>
    <col min="14848" max="14848" width="26.375" style="161" customWidth="1"/>
    <col min="14849" max="15101" width="12.125" style="161"/>
    <col min="15102" max="15102" width="16.375" style="161" customWidth="1"/>
    <col min="15103" max="15103" width="43" style="161" customWidth="1"/>
    <col min="15104" max="15104" width="26.375" style="161" customWidth="1"/>
    <col min="15105" max="15357" width="12.125" style="161"/>
    <col min="15358" max="15358" width="16.375" style="161" customWidth="1"/>
    <col min="15359" max="15359" width="43" style="161" customWidth="1"/>
    <col min="15360" max="15360" width="26.375" style="161" customWidth="1"/>
    <col min="15361" max="15613" width="12.125" style="161"/>
    <col min="15614" max="15614" width="16.375" style="161" customWidth="1"/>
    <col min="15615" max="15615" width="43" style="161" customWidth="1"/>
    <col min="15616" max="15616" width="26.375" style="161" customWidth="1"/>
    <col min="15617" max="15869" width="12.125" style="161"/>
    <col min="15870" max="15870" width="16.375" style="161" customWidth="1"/>
    <col min="15871" max="15871" width="43" style="161" customWidth="1"/>
    <col min="15872" max="15872" width="26.375" style="161" customWidth="1"/>
    <col min="15873" max="16125" width="12.125" style="161"/>
    <col min="16126" max="16126" width="16.375" style="161" customWidth="1"/>
    <col min="16127" max="16127" width="43" style="161" customWidth="1"/>
    <col min="16128" max="16128" width="26.375" style="161" customWidth="1"/>
    <col min="16129" max="16384" width="12.125" style="161"/>
  </cols>
  <sheetData>
    <row r="1" s="160" customFormat="1" ht="35.1" customHeight="1" spans="1:5">
      <c r="A1" s="164" t="s">
        <v>96</v>
      </c>
      <c r="B1" s="164"/>
      <c r="C1" s="164"/>
      <c r="D1" s="164"/>
      <c r="E1" s="164"/>
    </row>
    <row r="2" ht="15" customHeight="1" spans="1:5">
      <c r="A2" s="165"/>
      <c r="B2" s="166"/>
      <c r="C2" s="167"/>
      <c r="D2" s="165"/>
      <c r="E2" s="165"/>
    </row>
    <row r="3" ht="15" customHeight="1" spans="1:2">
      <c r="A3" s="168"/>
      <c r="B3" s="169"/>
    </row>
    <row r="4" ht="15" customHeight="1" spans="1:5">
      <c r="A4" s="168"/>
      <c r="E4" s="170" t="s">
        <v>97</v>
      </c>
    </row>
    <row r="5" ht="30" customHeight="1" spans="1:8">
      <c r="A5" s="171" t="s">
        <v>98</v>
      </c>
      <c r="B5" s="172" t="s">
        <v>8</v>
      </c>
      <c r="C5" s="173" t="s">
        <v>9</v>
      </c>
      <c r="D5" s="174" t="s">
        <v>16</v>
      </c>
      <c r="E5" s="174" t="s">
        <v>17</v>
      </c>
      <c r="G5" s="175" t="s">
        <v>99</v>
      </c>
      <c r="H5" s="175" t="s">
        <v>100</v>
      </c>
    </row>
    <row r="6" ht="30" customHeight="1" spans="1:8">
      <c r="A6" s="176" t="s">
        <v>101</v>
      </c>
      <c r="B6" s="177">
        <f>SUM(B7:B18)</f>
        <v>63563</v>
      </c>
      <c r="C6" s="178">
        <f>SUM(C7:C18)</f>
        <v>103161</v>
      </c>
      <c r="D6" s="177">
        <f>SUM(D7:D18)</f>
        <v>-39598</v>
      </c>
      <c r="E6" s="179">
        <f>IF(C6=0,,ROUND(D6/C6*100,1))</f>
        <v>-38.4</v>
      </c>
      <c r="G6" s="180">
        <f>SUM(G7:G18)</f>
        <v>420294</v>
      </c>
      <c r="H6" s="180">
        <f>SUM(H7:H18)</f>
        <v>63920</v>
      </c>
    </row>
    <row r="7" ht="30" customHeight="1" spans="1:8">
      <c r="A7" s="181" t="s">
        <v>102</v>
      </c>
      <c r="B7" s="177">
        <v>7039</v>
      </c>
      <c r="C7" s="178">
        <v>15949</v>
      </c>
      <c r="D7" s="177">
        <f>B7-C7</f>
        <v>-8910</v>
      </c>
      <c r="E7" s="179">
        <f t="shared" ref="E7:E18" si="0">IF(C7=0,,ROUND(D7/C7*100,1))</f>
        <v>-55.9</v>
      </c>
      <c r="G7" s="182">
        <v>57157</v>
      </c>
      <c r="H7" s="183">
        <v>2693</v>
      </c>
    </row>
    <row r="8" ht="30" customHeight="1" spans="1:8">
      <c r="A8" s="181" t="s">
        <v>103</v>
      </c>
      <c r="B8" s="177">
        <v>7159</v>
      </c>
      <c r="C8" s="178">
        <v>3046.5</v>
      </c>
      <c r="D8" s="177">
        <f t="shared" ref="D8:D18" si="1">B8-C8</f>
        <v>4112.5</v>
      </c>
      <c r="E8" s="179">
        <f t="shared" si="0"/>
        <v>135</v>
      </c>
      <c r="G8" s="182">
        <v>51166</v>
      </c>
      <c r="H8" s="184">
        <v>8363</v>
      </c>
    </row>
    <row r="9" ht="30" customHeight="1" spans="1:8">
      <c r="A9" s="181" t="s">
        <v>104</v>
      </c>
      <c r="B9" s="177">
        <v>2065</v>
      </c>
      <c r="C9" s="178">
        <v>1284.1</v>
      </c>
      <c r="D9" s="177">
        <f t="shared" si="1"/>
        <v>780.9</v>
      </c>
      <c r="E9" s="179">
        <f t="shared" si="0"/>
        <v>60.8</v>
      </c>
      <c r="G9" s="182">
        <v>39930</v>
      </c>
      <c r="H9" s="184">
        <v>8343</v>
      </c>
    </row>
    <row r="10" ht="30" customHeight="1" spans="1:7">
      <c r="A10" s="181" t="s">
        <v>105</v>
      </c>
      <c r="B10" s="177">
        <v>1646</v>
      </c>
      <c r="C10" s="178">
        <v>1212</v>
      </c>
      <c r="D10" s="177">
        <f t="shared" si="1"/>
        <v>434</v>
      </c>
      <c r="E10" s="179">
        <f t="shared" si="0"/>
        <v>35.8</v>
      </c>
      <c r="G10" s="182">
        <v>2436</v>
      </c>
    </row>
    <row r="11" ht="30" customHeight="1" spans="1:8">
      <c r="A11" s="181" t="s">
        <v>106</v>
      </c>
      <c r="B11" s="177">
        <v>16092</v>
      </c>
      <c r="C11" s="178">
        <v>65031.4</v>
      </c>
      <c r="D11" s="177">
        <f t="shared" si="1"/>
        <v>-48939.4</v>
      </c>
      <c r="E11" s="179">
        <f t="shared" si="0"/>
        <v>-75.3</v>
      </c>
      <c r="G11" s="182">
        <v>175019</v>
      </c>
      <c r="H11" s="184">
        <v>12242</v>
      </c>
    </row>
    <row r="12" ht="30" customHeight="1" spans="1:8">
      <c r="A12" s="181" t="s">
        <v>107</v>
      </c>
      <c r="B12" s="177">
        <v>0</v>
      </c>
      <c r="C12" s="178">
        <v>764</v>
      </c>
      <c r="D12" s="177">
        <f t="shared" si="1"/>
        <v>-764</v>
      </c>
      <c r="E12" s="179">
        <f t="shared" si="0"/>
        <v>-100</v>
      </c>
      <c r="G12" s="182">
        <v>768</v>
      </c>
      <c r="H12" s="184">
        <v>400</v>
      </c>
    </row>
    <row r="13" ht="30" customHeight="1" spans="1:8">
      <c r="A13" s="181" t="s">
        <v>108</v>
      </c>
      <c r="B13" s="177">
        <v>9630</v>
      </c>
      <c r="C13" s="178">
        <v>8570</v>
      </c>
      <c r="D13" s="177">
        <f t="shared" si="1"/>
        <v>1060</v>
      </c>
      <c r="E13" s="179">
        <f t="shared" si="0"/>
        <v>12.4</v>
      </c>
      <c r="G13" s="182">
        <v>484</v>
      </c>
      <c r="H13" s="184">
        <v>12305</v>
      </c>
    </row>
    <row r="14" ht="30" customHeight="1" spans="1:7">
      <c r="A14" s="181" t="s">
        <v>109</v>
      </c>
      <c r="B14" s="177">
        <v>2317</v>
      </c>
      <c r="C14" s="178">
        <v>708</v>
      </c>
      <c r="D14" s="177">
        <f t="shared" si="1"/>
        <v>1609</v>
      </c>
      <c r="E14" s="179">
        <f t="shared" si="0"/>
        <v>227.3</v>
      </c>
      <c r="G14" s="182">
        <v>10457</v>
      </c>
    </row>
    <row r="15" ht="30" customHeight="1" spans="1:8">
      <c r="A15" s="181" t="s">
        <v>110</v>
      </c>
      <c r="B15" s="177">
        <v>15589</v>
      </c>
      <c r="C15" s="178">
        <v>3515</v>
      </c>
      <c r="D15" s="177">
        <f t="shared" si="1"/>
        <v>12074</v>
      </c>
      <c r="E15" s="179">
        <f t="shared" si="0"/>
        <v>343.5</v>
      </c>
      <c r="G15" s="182">
        <v>80790</v>
      </c>
      <c r="H15" s="184">
        <v>5362</v>
      </c>
    </row>
    <row r="16" ht="30" customHeight="1" spans="1:8">
      <c r="A16" s="181" t="s">
        <v>111</v>
      </c>
      <c r="B16" s="177">
        <v>170</v>
      </c>
      <c r="C16" s="178">
        <v>281</v>
      </c>
      <c r="D16" s="177">
        <f t="shared" si="1"/>
        <v>-111</v>
      </c>
      <c r="E16" s="179">
        <f t="shared" si="0"/>
        <v>-39.5</v>
      </c>
      <c r="G16" s="182">
        <v>599</v>
      </c>
      <c r="H16" s="184">
        <v>3975</v>
      </c>
    </row>
    <row r="17" ht="30" customHeight="1" spans="1:8">
      <c r="A17" s="181" t="s">
        <v>112</v>
      </c>
      <c r="B17" s="177">
        <v>1239</v>
      </c>
      <c r="C17" s="178">
        <v>2800</v>
      </c>
      <c r="D17" s="177">
        <f t="shared" si="1"/>
        <v>-1561</v>
      </c>
      <c r="E17" s="179">
        <f t="shared" si="0"/>
        <v>-55.8</v>
      </c>
      <c r="G17" s="182"/>
      <c r="H17" s="184">
        <v>10237</v>
      </c>
    </row>
    <row r="18" ht="30" customHeight="1" spans="1:7">
      <c r="A18" s="181" t="s">
        <v>113</v>
      </c>
      <c r="B18" s="185">
        <v>617</v>
      </c>
      <c r="C18" s="178"/>
      <c r="D18" s="177">
        <f t="shared" si="1"/>
        <v>617</v>
      </c>
      <c r="E18" s="186">
        <f t="shared" si="0"/>
        <v>0</v>
      </c>
      <c r="G18" s="182">
        <v>1488</v>
      </c>
    </row>
    <row r="19" spans="7:7">
      <c r="G19" s="161">
        <v>1331</v>
      </c>
    </row>
    <row r="21" spans="7:7">
      <c r="G21" s="161">
        <v>420</v>
      </c>
    </row>
    <row r="27" spans="7:7">
      <c r="G27" s="161">
        <v>24</v>
      </c>
    </row>
    <row r="30" spans="7:7">
      <c r="G30" s="161">
        <v>-7574</v>
      </c>
    </row>
    <row r="31" spans="7:7">
      <c r="G31" s="161">
        <v>1089</v>
      </c>
    </row>
    <row r="41" spans="13:14">
      <c r="M41" s="161">
        <v>89</v>
      </c>
      <c r="N41" s="161">
        <v>89</v>
      </c>
    </row>
    <row r="42" spans="13:14">
      <c r="M42" s="161">
        <v>24</v>
      </c>
      <c r="N42" s="161">
        <v>24</v>
      </c>
    </row>
  </sheetData>
  <mergeCells count="1">
    <mergeCell ref="A1:E1"/>
  </mergeCells>
  <printOptions horizontalCentered="1"/>
  <pageMargins left="0.708661417322835" right="0.708661417322835" top="0.748031496062992" bottom="0.748031496062992" header="0.31496062992126" footer="0.31496062992126"/>
  <pageSetup paperSize="1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0"/>
  <sheetViews>
    <sheetView workbookViewId="0">
      <selection activeCell="F7" sqref="F7"/>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1.625" style="7" customWidth="1"/>
    <col min="11" max="11" width="20.625" style="5" customWidth="1"/>
    <col min="12" max="12" width="10.375" style="8"/>
    <col min="13" max="13" width="9" style="5"/>
    <col min="14" max="14" width="10.375" style="8"/>
    <col min="15" max="16384" width="9" style="5"/>
  </cols>
  <sheetData>
    <row r="1" s="1" customFormat="1" ht="35.1" customHeight="1" spans="1:11">
      <c r="A1" s="9" t="s">
        <v>114</v>
      </c>
      <c r="B1" s="9"/>
      <c r="C1" s="9"/>
      <c r="D1" s="9"/>
      <c r="E1" s="9"/>
      <c r="F1" s="9"/>
      <c r="G1" s="9"/>
      <c r="H1" s="9"/>
      <c r="I1" s="39"/>
      <c r="J1"/>
      <c r="K1"/>
    </row>
    <row r="2" s="2" customFormat="1" ht="15" customHeight="1" spans="1:14">
      <c r="A2" s="11"/>
      <c r="B2" s="11"/>
      <c r="C2" s="11"/>
      <c r="D2" s="12"/>
      <c r="E2" s="11"/>
      <c r="F2" s="11"/>
      <c r="G2" s="11"/>
      <c r="H2" s="11"/>
      <c r="I2" s="41"/>
      <c r="J2"/>
      <c r="K2" s="11"/>
      <c r="L2" s="42"/>
      <c r="N2" s="42"/>
    </row>
    <row r="3" ht="15" customHeight="1" spans="1:16">
      <c r="A3" s="13"/>
      <c r="E3" s="14"/>
      <c r="G3" s="15" t="s">
        <v>115</v>
      </c>
      <c r="P3" s="43"/>
    </row>
    <row r="4" s="3" customFormat="1" ht="24.95" customHeight="1" spans="1:14">
      <c r="A4" s="16" t="s">
        <v>116</v>
      </c>
      <c r="B4" s="17" t="s">
        <v>117</v>
      </c>
      <c r="C4" s="18" t="s">
        <v>8</v>
      </c>
      <c r="D4" s="19" t="s">
        <v>9</v>
      </c>
      <c r="E4" s="20" t="s">
        <v>118</v>
      </c>
      <c r="F4" s="20"/>
      <c r="G4" s="17" t="s">
        <v>119</v>
      </c>
      <c r="H4" s="20" t="s">
        <v>120</v>
      </c>
      <c r="I4" s="44"/>
      <c r="J4"/>
      <c r="K4" s="18" t="s">
        <v>8</v>
      </c>
      <c r="L4" s="45"/>
      <c r="N4" s="45"/>
    </row>
    <row r="5" s="3" customFormat="1" ht="24.95" customHeight="1" spans="1:14">
      <c r="A5" s="21"/>
      <c r="B5" s="21"/>
      <c r="C5" s="22"/>
      <c r="D5" s="23"/>
      <c r="E5" s="24" t="s">
        <v>16</v>
      </c>
      <c r="F5" s="25" t="s">
        <v>121</v>
      </c>
      <c r="G5" s="21"/>
      <c r="H5" s="20"/>
      <c r="I5" s="44"/>
      <c r="J5"/>
      <c r="K5" s="22"/>
      <c r="L5" s="45"/>
      <c r="N5" s="45"/>
    </row>
    <row r="6" ht="24.95" customHeight="1" spans="1:12">
      <c r="A6" s="36" t="s">
        <v>122</v>
      </c>
      <c r="B6" s="27">
        <f>SUM(B7:B33)</f>
        <v>181224</v>
      </c>
      <c r="C6" s="27">
        <f>SUM(C7:C33)</f>
        <v>25122</v>
      </c>
      <c r="D6" s="28">
        <f>SUM(D7:D33)</f>
        <v>35130</v>
      </c>
      <c r="E6" s="27">
        <f>C6-D6</f>
        <v>-10008</v>
      </c>
      <c r="F6" s="155">
        <f>ROUND(E6/D6*100,1)</f>
        <v>-28.5</v>
      </c>
      <c r="G6" s="29">
        <f>C6/B6</f>
        <v>0.138624023308171</v>
      </c>
      <c r="H6" s="30">
        <f>SUM(H7:H33)</f>
        <v>16037</v>
      </c>
      <c r="I6" s="46">
        <f>C6-H6</f>
        <v>9085</v>
      </c>
      <c r="K6" s="27">
        <f>SUM(K7:K33)</f>
        <v>170496</v>
      </c>
      <c r="L6" s="8">
        <f>C6-K6</f>
        <v>-145374</v>
      </c>
    </row>
    <row r="7" ht="24.95" customHeight="1" spans="1:12">
      <c r="A7" s="26" t="s">
        <v>123</v>
      </c>
      <c r="B7" s="27">
        <v>4793</v>
      </c>
      <c r="C7" s="27">
        <v>671</v>
      </c>
      <c r="D7" s="27">
        <v>968</v>
      </c>
      <c r="E7" s="27">
        <f>C7-D7</f>
        <v>-297</v>
      </c>
      <c r="F7" s="155">
        <f>ROUND(E7/D7*100,1)</f>
        <v>-30.7</v>
      </c>
      <c r="G7" s="29">
        <f>C7/B7</f>
        <v>0.13999582724807</v>
      </c>
      <c r="H7" s="30">
        <v>0</v>
      </c>
      <c r="I7" s="46">
        <f t="shared" ref="I7:I32" si="0">C7-H7</f>
        <v>671</v>
      </c>
      <c r="K7" s="27">
        <v>4427</v>
      </c>
      <c r="L7" s="8">
        <f>C7-K7</f>
        <v>-3756</v>
      </c>
    </row>
    <row r="8" ht="24.95" customHeight="1" spans="1:12">
      <c r="A8" s="26" t="s">
        <v>124</v>
      </c>
      <c r="B8" s="27">
        <v>3969</v>
      </c>
      <c r="C8" s="27">
        <v>283</v>
      </c>
      <c r="D8" s="27">
        <v>296</v>
      </c>
      <c r="E8" s="27">
        <f t="shared" ref="E8:E36" si="1">C8-D8</f>
        <v>-13</v>
      </c>
      <c r="F8" s="155">
        <f>ROUND(E8/D8*100,1)</f>
        <v>-4.4</v>
      </c>
      <c r="G8" s="29">
        <f>C8/B8</f>
        <v>0.0713025951121189</v>
      </c>
      <c r="H8" s="30">
        <v>377</v>
      </c>
      <c r="I8" s="46">
        <f t="shared" si="0"/>
        <v>-94</v>
      </c>
      <c r="K8" s="27">
        <v>2864</v>
      </c>
      <c r="L8" s="8">
        <f t="shared" ref="L8:L35" si="2">C8-K8</f>
        <v>-2581</v>
      </c>
    </row>
    <row r="9" ht="24.95" customHeight="1" spans="1:12">
      <c r="A9" s="26" t="s">
        <v>125</v>
      </c>
      <c r="B9" s="27">
        <v>3206</v>
      </c>
      <c r="C9" s="27">
        <v>910</v>
      </c>
      <c r="D9" s="27">
        <v>1258</v>
      </c>
      <c r="E9" s="27">
        <f t="shared" si="1"/>
        <v>-348</v>
      </c>
      <c r="F9" s="155">
        <f>ROUND(E9/D9*100,1)</f>
        <v>-27.7</v>
      </c>
      <c r="G9" s="29">
        <f t="shared" ref="G9:G34" si="3">C9/B9</f>
        <v>0.283842794759825</v>
      </c>
      <c r="H9" s="156"/>
      <c r="I9" s="46">
        <f t="shared" si="0"/>
        <v>910</v>
      </c>
      <c r="K9" s="27">
        <v>3091</v>
      </c>
      <c r="L9" s="8">
        <f t="shared" si="2"/>
        <v>-2181</v>
      </c>
    </row>
    <row r="10" ht="24.95" customHeight="1" spans="1:12">
      <c r="A10" s="26" t="s">
        <v>126</v>
      </c>
      <c r="B10" s="27">
        <v>2409</v>
      </c>
      <c r="C10" s="27">
        <v>118</v>
      </c>
      <c r="D10" s="27">
        <v>351</v>
      </c>
      <c r="E10" s="27">
        <f t="shared" si="1"/>
        <v>-233</v>
      </c>
      <c r="F10" s="155">
        <f t="shared" ref="F10:F36" si="4">ROUND(E10/D10*100,1)</f>
        <v>-66.4</v>
      </c>
      <c r="G10" s="29">
        <f t="shared" si="3"/>
        <v>0.0489829804898298</v>
      </c>
      <c r="H10" s="156"/>
      <c r="I10" s="46">
        <f t="shared" si="0"/>
        <v>118</v>
      </c>
      <c r="K10" s="27">
        <v>2287</v>
      </c>
      <c r="L10" s="8">
        <f t="shared" si="2"/>
        <v>-2169</v>
      </c>
    </row>
    <row r="11" ht="24.95" customHeight="1" spans="1:12">
      <c r="A11" s="26" t="s">
        <v>127</v>
      </c>
      <c r="B11" s="34">
        <v>2348</v>
      </c>
      <c r="C11" s="34">
        <v>251</v>
      </c>
      <c r="D11" s="27">
        <v>159</v>
      </c>
      <c r="E11" s="27">
        <f t="shared" si="1"/>
        <v>92</v>
      </c>
      <c r="F11" s="155">
        <f t="shared" si="4"/>
        <v>57.9</v>
      </c>
      <c r="G11" s="29">
        <f t="shared" si="3"/>
        <v>0.106899488926746</v>
      </c>
      <c r="H11" s="30">
        <v>141</v>
      </c>
      <c r="I11" s="46">
        <f t="shared" si="0"/>
        <v>110</v>
      </c>
      <c r="K11" s="27">
        <v>1940</v>
      </c>
      <c r="L11" s="8">
        <f t="shared" si="2"/>
        <v>-1689</v>
      </c>
    </row>
    <row r="12" ht="24.95" customHeight="1" spans="1:14">
      <c r="A12" s="26" t="s">
        <v>128</v>
      </c>
      <c r="B12" s="27">
        <v>5560</v>
      </c>
      <c r="C12" s="27">
        <v>398</v>
      </c>
      <c r="D12" s="27">
        <v>849</v>
      </c>
      <c r="E12" s="27">
        <f t="shared" si="1"/>
        <v>-451</v>
      </c>
      <c r="F12" s="155">
        <f t="shared" si="4"/>
        <v>-53.1</v>
      </c>
      <c r="G12" s="29">
        <f t="shared" si="3"/>
        <v>0.0715827338129496</v>
      </c>
      <c r="H12" s="30">
        <v>250</v>
      </c>
      <c r="I12" s="46">
        <f t="shared" si="0"/>
        <v>148</v>
      </c>
      <c r="K12" s="27">
        <v>4386</v>
      </c>
      <c r="L12" s="8">
        <f t="shared" si="2"/>
        <v>-3988</v>
      </c>
      <c r="M12" s="5">
        <v>2474</v>
      </c>
      <c r="N12" s="8">
        <f>D12-M12</f>
        <v>-1625</v>
      </c>
    </row>
    <row r="13" ht="24" customHeight="1" spans="1:14">
      <c r="A13" s="26" t="s">
        <v>129</v>
      </c>
      <c r="B13" s="27">
        <v>5995</v>
      </c>
      <c r="C13" s="27">
        <v>1058</v>
      </c>
      <c r="D13" s="27">
        <v>970</v>
      </c>
      <c r="E13" s="27">
        <f t="shared" si="1"/>
        <v>88</v>
      </c>
      <c r="F13" s="155">
        <f t="shared" si="4"/>
        <v>9.1</v>
      </c>
      <c r="G13" s="29">
        <f t="shared" si="3"/>
        <v>0.176480400333611</v>
      </c>
      <c r="H13" s="30">
        <v>1002</v>
      </c>
      <c r="I13" s="46">
        <f t="shared" si="0"/>
        <v>56</v>
      </c>
      <c r="K13" s="27">
        <v>5252</v>
      </c>
      <c r="L13" s="8">
        <f t="shared" si="2"/>
        <v>-4194</v>
      </c>
      <c r="M13" s="5">
        <v>1924</v>
      </c>
      <c r="N13" s="8">
        <f t="shared" ref="N13:N32" si="5">D13-M13</f>
        <v>-954</v>
      </c>
    </row>
    <row r="14" ht="24.95" customHeight="1" spans="1:14">
      <c r="A14" s="26" t="s">
        <v>130</v>
      </c>
      <c r="B14" s="27">
        <v>5357</v>
      </c>
      <c r="C14" s="27">
        <v>707</v>
      </c>
      <c r="D14" s="27">
        <v>850</v>
      </c>
      <c r="E14" s="27">
        <f t="shared" si="1"/>
        <v>-143</v>
      </c>
      <c r="F14" s="155">
        <f t="shared" si="4"/>
        <v>-16.8</v>
      </c>
      <c r="G14" s="29">
        <f t="shared" si="3"/>
        <v>0.131976852716072</v>
      </c>
      <c r="H14" s="30">
        <v>660</v>
      </c>
      <c r="I14" s="46">
        <f t="shared" si="0"/>
        <v>47</v>
      </c>
      <c r="K14" s="27">
        <v>4648</v>
      </c>
      <c r="L14" s="8">
        <f t="shared" si="2"/>
        <v>-3941</v>
      </c>
      <c r="M14" s="5">
        <v>1571</v>
      </c>
      <c r="N14" s="8">
        <f t="shared" si="5"/>
        <v>-721</v>
      </c>
    </row>
    <row r="15" ht="24.95" customHeight="1" spans="1:14">
      <c r="A15" s="26" t="s">
        <v>131</v>
      </c>
      <c r="B15" s="27">
        <v>8220</v>
      </c>
      <c r="C15" s="27">
        <v>675</v>
      </c>
      <c r="D15" s="27">
        <v>1551</v>
      </c>
      <c r="E15" s="27">
        <f t="shared" si="1"/>
        <v>-876</v>
      </c>
      <c r="F15" s="155">
        <f t="shared" si="4"/>
        <v>-56.5</v>
      </c>
      <c r="G15" s="29">
        <f t="shared" si="3"/>
        <v>0.0821167883211679</v>
      </c>
      <c r="H15" s="30">
        <v>315</v>
      </c>
      <c r="I15" s="46">
        <f t="shared" si="0"/>
        <v>360</v>
      </c>
      <c r="K15" s="27">
        <v>8538</v>
      </c>
      <c r="L15" s="8">
        <f t="shared" si="2"/>
        <v>-7863</v>
      </c>
      <c r="M15" s="5">
        <v>2584</v>
      </c>
      <c r="N15" s="8">
        <f t="shared" si="5"/>
        <v>-1033</v>
      </c>
    </row>
    <row r="16" ht="24.95" customHeight="1" spans="1:14">
      <c r="A16" s="26" t="s">
        <v>132</v>
      </c>
      <c r="B16" s="27">
        <v>9141</v>
      </c>
      <c r="C16" s="27">
        <v>938</v>
      </c>
      <c r="D16" s="27">
        <v>1608</v>
      </c>
      <c r="E16" s="27">
        <f t="shared" si="1"/>
        <v>-670</v>
      </c>
      <c r="F16" s="155">
        <f t="shared" si="4"/>
        <v>-41.7</v>
      </c>
      <c r="G16" s="29">
        <f t="shared" si="3"/>
        <v>0.102614593589323</v>
      </c>
      <c r="H16" s="30">
        <v>938</v>
      </c>
      <c r="I16" s="46">
        <f t="shared" si="0"/>
        <v>0</v>
      </c>
      <c r="K16" s="27">
        <v>9134</v>
      </c>
      <c r="L16" s="8">
        <f t="shared" si="2"/>
        <v>-8196</v>
      </c>
      <c r="M16" s="5">
        <v>6692</v>
      </c>
      <c r="N16" s="8">
        <f t="shared" si="5"/>
        <v>-5084</v>
      </c>
    </row>
    <row r="17" ht="24.95" customHeight="1" spans="1:14">
      <c r="A17" s="26" t="s">
        <v>133</v>
      </c>
      <c r="B17" s="27">
        <v>3800</v>
      </c>
      <c r="C17" s="27">
        <v>71</v>
      </c>
      <c r="D17" s="27">
        <v>210</v>
      </c>
      <c r="E17" s="27">
        <f t="shared" si="1"/>
        <v>-139</v>
      </c>
      <c r="F17" s="155">
        <f t="shared" si="4"/>
        <v>-66.2</v>
      </c>
      <c r="G17" s="29">
        <f t="shared" si="3"/>
        <v>0.0186842105263158</v>
      </c>
      <c r="H17" s="30">
        <v>50</v>
      </c>
      <c r="I17" s="46">
        <f t="shared" si="0"/>
        <v>21</v>
      </c>
      <c r="K17" s="27">
        <v>2855</v>
      </c>
      <c r="L17" s="8">
        <f t="shared" si="2"/>
        <v>-2784</v>
      </c>
      <c r="M17" s="5">
        <v>1593</v>
      </c>
      <c r="N17" s="8">
        <f t="shared" si="5"/>
        <v>-1383</v>
      </c>
    </row>
    <row r="18" ht="24.95" customHeight="1" spans="1:14">
      <c r="A18" s="26" t="s">
        <v>134</v>
      </c>
      <c r="B18" s="27">
        <v>3144</v>
      </c>
      <c r="C18" s="27">
        <v>291</v>
      </c>
      <c r="D18" s="27">
        <v>440</v>
      </c>
      <c r="E18" s="27">
        <f t="shared" si="1"/>
        <v>-149</v>
      </c>
      <c r="F18" s="155">
        <f t="shared" si="4"/>
        <v>-33.9</v>
      </c>
      <c r="G18" s="29">
        <f t="shared" si="3"/>
        <v>0.0925572519083969</v>
      </c>
      <c r="H18" s="30">
        <v>278</v>
      </c>
      <c r="I18" s="46">
        <f t="shared" si="0"/>
        <v>13</v>
      </c>
      <c r="K18" s="27">
        <v>2898</v>
      </c>
      <c r="L18" s="8">
        <f t="shared" si="2"/>
        <v>-2607</v>
      </c>
      <c r="M18" s="5">
        <v>1317</v>
      </c>
      <c r="N18" s="8">
        <f t="shared" si="5"/>
        <v>-877</v>
      </c>
    </row>
    <row r="19" ht="24.95" customHeight="1" spans="1:14">
      <c r="A19" s="26" t="s">
        <v>135</v>
      </c>
      <c r="B19" s="27">
        <v>3013</v>
      </c>
      <c r="C19" s="34">
        <v>229</v>
      </c>
      <c r="D19" s="27">
        <v>517</v>
      </c>
      <c r="E19" s="27">
        <f t="shared" si="1"/>
        <v>-288</v>
      </c>
      <c r="F19" s="155">
        <f t="shared" si="4"/>
        <v>-55.7</v>
      </c>
      <c r="G19" s="29">
        <f t="shared" si="3"/>
        <v>0.0760039827414537</v>
      </c>
      <c r="H19" s="30">
        <v>156</v>
      </c>
      <c r="I19" s="46">
        <f t="shared" si="0"/>
        <v>73</v>
      </c>
      <c r="K19" s="27">
        <v>2370</v>
      </c>
      <c r="L19" s="8">
        <f t="shared" si="2"/>
        <v>-2141</v>
      </c>
      <c r="M19" s="5">
        <v>2190</v>
      </c>
      <c r="N19" s="8">
        <f t="shared" si="5"/>
        <v>-1673</v>
      </c>
    </row>
    <row r="20" ht="24.95" customHeight="1" spans="1:14">
      <c r="A20" s="26" t="s">
        <v>136</v>
      </c>
      <c r="B20" s="27">
        <v>3404</v>
      </c>
      <c r="C20" s="27">
        <v>1318</v>
      </c>
      <c r="D20" s="27">
        <v>780</v>
      </c>
      <c r="E20" s="27">
        <f t="shared" si="1"/>
        <v>538</v>
      </c>
      <c r="F20" s="155">
        <f t="shared" si="4"/>
        <v>69</v>
      </c>
      <c r="G20" s="29">
        <f t="shared" si="3"/>
        <v>0.387191539365452</v>
      </c>
      <c r="H20" s="30">
        <v>1288</v>
      </c>
      <c r="I20" s="46">
        <f t="shared" si="0"/>
        <v>30</v>
      </c>
      <c r="K20" s="27">
        <v>2937</v>
      </c>
      <c r="L20" s="8">
        <f t="shared" si="2"/>
        <v>-1619</v>
      </c>
      <c r="M20" s="5">
        <v>530</v>
      </c>
      <c r="N20" s="8">
        <f t="shared" si="5"/>
        <v>250</v>
      </c>
    </row>
    <row r="21" ht="24.95" customHeight="1" spans="1:14">
      <c r="A21" s="150" t="s">
        <v>137</v>
      </c>
      <c r="B21" s="27">
        <v>3925</v>
      </c>
      <c r="C21" s="27">
        <v>461</v>
      </c>
      <c r="D21" s="27">
        <v>1038</v>
      </c>
      <c r="E21" s="27">
        <f t="shared" si="1"/>
        <v>-577</v>
      </c>
      <c r="F21" s="155">
        <f t="shared" si="4"/>
        <v>-55.6</v>
      </c>
      <c r="G21" s="29">
        <f t="shared" si="3"/>
        <v>0.117452229299363</v>
      </c>
      <c r="H21" s="30">
        <v>461</v>
      </c>
      <c r="I21" s="46">
        <f t="shared" si="0"/>
        <v>0</v>
      </c>
      <c r="K21" s="27">
        <v>4676</v>
      </c>
      <c r="L21" s="8">
        <f t="shared" si="2"/>
        <v>-4215</v>
      </c>
      <c r="M21" s="5">
        <v>1197</v>
      </c>
      <c r="N21" s="8">
        <f t="shared" si="5"/>
        <v>-159</v>
      </c>
    </row>
    <row r="22" ht="24.95" customHeight="1" spans="1:14">
      <c r="A22" s="26" t="s">
        <v>138</v>
      </c>
      <c r="B22" s="27">
        <v>5852</v>
      </c>
      <c r="C22" s="27">
        <v>934</v>
      </c>
      <c r="D22" s="27">
        <v>1209</v>
      </c>
      <c r="E22" s="27">
        <f t="shared" si="1"/>
        <v>-275</v>
      </c>
      <c r="F22" s="155">
        <f t="shared" si="4"/>
        <v>-22.7</v>
      </c>
      <c r="G22" s="29">
        <f t="shared" si="3"/>
        <v>0.159603554340396</v>
      </c>
      <c r="H22" s="30">
        <v>700</v>
      </c>
      <c r="I22" s="46">
        <f t="shared" si="0"/>
        <v>234</v>
      </c>
      <c r="K22" s="27">
        <v>4549</v>
      </c>
      <c r="L22" s="8">
        <f t="shared" si="2"/>
        <v>-3615</v>
      </c>
      <c r="M22" s="5">
        <v>2713</v>
      </c>
      <c r="N22" s="8">
        <f t="shared" si="5"/>
        <v>-1504</v>
      </c>
    </row>
    <row r="23" ht="24.95" customHeight="1" spans="1:14">
      <c r="A23" s="26" t="s">
        <v>139</v>
      </c>
      <c r="B23" s="27">
        <v>6049</v>
      </c>
      <c r="C23" s="27">
        <v>680</v>
      </c>
      <c r="D23" s="27">
        <v>778</v>
      </c>
      <c r="E23" s="27">
        <f t="shared" si="1"/>
        <v>-98</v>
      </c>
      <c r="F23" s="155">
        <f t="shared" si="4"/>
        <v>-12.6</v>
      </c>
      <c r="G23" s="29">
        <f t="shared" si="3"/>
        <v>0.112415275252108</v>
      </c>
      <c r="H23" s="30">
        <v>796</v>
      </c>
      <c r="I23" s="46">
        <f t="shared" si="0"/>
        <v>-116</v>
      </c>
      <c r="K23" s="27">
        <v>5852</v>
      </c>
      <c r="L23" s="8">
        <f t="shared" si="2"/>
        <v>-5172</v>
      </c>
      <c r="M23" s="5">
        <v>1500</v>
      </c>
      <c r="N23" s="8">
        <f t="shared" si="5"/>
        <v>-722</v>
      </c>
    </row>
    <row r="24" ht="24.95" customHeight="1" spans="1:14">
      <c r="A24" s="26" t="s">
        <v>140</v>
      </c>
      <c r="B24" s="27">
        <v>4460</v>
      </c>
      <c r="C24" s="27">
        <v>577</v>
      </c>
      <c r="D24" s="27">
        <v>738</v>
      </c>
      <c r="E24" s="27">
        <f t="shared" si="1"/>
        <v>-161</v>
      </c>
      <c r="F24" s="155">
        <f t="shared" si="4"/>
        <v>-21.8</v>
      </c>
      <c r="G24" s="29">
        <f t="shared" si="3"/>
        <v>0.129372197309417</v>
      </c>
      <c r="H24" s="30">
        <v>488</v>
      </c>
      <c r="I24" s="46">
        <f t="shared" si="0"/>
        <v>89</v>
      </c>
      <c r="K24" s="27">
        <v>3546</v>
      </c>
      <c r="L24" s="8">
        <f t="shared" si="2"/>
        <v>-2969</v>
      </c>
      <c r="M24" s="5">
        <v>2921</v>
      </c>
      <c r="N24" s="8">
        <f t="shared" si="5"/>
        <v>-2183</v>
      </c>
    </row>
    <row r="25" ht="24.95" customHeight="1" spans="1:14">
      <c r="A25" s="26" t="s">
        <v>141</v>
      </c>
      <c r="B25" s="27">
        <v>4141</v>
      </c>
      <c r="C25" s="27">
        <v>780</v>
      </c>
      <c r="D25" s="27">
        <v>364</v>
      </c>
      <c r="E25" s="27">
        <f t="shared" si="1"/>
        <v>416</v>
      </c>
      <c r="F25" s="155">
        <f t="shared" si="4"/>
        <v>114.3</v>
      </c>
      <c r="G25" s="29">
        <f t="shared" si="3"/>
        <v>0.188360299444579</v>
      </c>
      <c r="H25" s="30">
        <v>770</v>
      </c>
      <c r="I25" s="46">
        <f t="shared" si="0"/>
        <v>10</v>
      </c>
      <c r="K25" s="27">
        <v>3500</v>
      </c>
      <c r="L25" s="8">
        <f t="shared" si="2"/>
        <v>-2720</v>
      </c>
      <c r="M25" s="5">
        <v>780</v>
      </c>
      <c r="N25" s="8">
        <f t="shared" si="5"/>
        <v>-416</v>
      </c>
    </row>
    <row r="26" ht="24.95" customHeight="1" spans="1:14">
      <c r="A26" s="26" t="s">
        <v>142</v>
      </c>
      <c r="B26" s="27">
        <v>6133</v>
      </c>
      <c r="C26" s="27">
        <v>805</v>
      </c>
      <c r="D26" s="27">
        <v>1033</v>
      </c>
      <c r="E26" s="27">
        <f t="shared" si="1"/>
        <v>-228</v>
      </c>
      <c r="F26" s="155">
        <f t="shared" si="4"/>
        <v>-22.1</v>
      </c>
      <c r="G26" s="29">
        <f t="shared" si="3"/>
        <v>0.131257133539866</v>
      </c>
      <c r="H26" s="30">
        <v>805</v>
      </c>
      <c r="I26" s="46">
        <f>C26-H32</f>
        <v>-1145</v>
      </c>
      <c r="K26" s="27">
        <v>4719</v>
      </c>
      <c r="L26" s="8">
        <f t="shared" si="2"/>
        <v>-3914</v>
      </c>
      <c r="M26" s="5">
        <v>3147</v>
      </c>
      <c r="N26" s="8">
        <f t="shared" si="5"/>
        <v>-2114</v>
      </c>
    </row>
    <row r="27" ht="24.95" customHeight="1" spans="1:14">
      <c r="A27" s="32" t="s">
        <v>143</v>
      </c>
      <c r="B27" s="27">
        <v>8803</v>
      </c>
      <c r="C27" s="34">
        <v>879</v>
      </c>
      <c r="D27" s="27">
        <v>1146</v>
      </c>
      <c r="E27" s="27">
        <f t="shared" si="1"/>
        <v>-267</v>
      </c>
      <c r="F27" s="155">
        <f t="shared" si="4"/>
        <v>-23.3</v>
      </c>
      <c r="G27" s="29">
        <f t="shared" si="3"/>
        <v>0.0998523230716801</v>
      </c>
      <c r="H27" s="30">
        <v>879</v>
      </c>
      <c r="I27" s="46">
        <f t="shared" si="0"/>
        <v>0</v>
      </c>
      <c r="K27" s="27">
        <v>7417</v>
      </c>
      <c r="L27" s="8">
        <f t="shared" si="2"/>
        <v>-6538</v>
      </c>
      <c r="M27" s="5">
        <v>3905</v>
      </c>
      <c r="N27" s="8">
        <f t="shared" si="5"/>
        <v>-2759</v>
      </c>
    </row>
    <row r="28" ht="24.95" customHeight="1" spans="1:14">
      <c r="A28" s="26" t="s">
        <v>144</v>
      </c>
      <c r="B28" s="27">
        <v>11660</v>
      </c>
      <c r="C28" s="27">
        <v>1735</v>
      </c>
      <c r="D28" s="27">
        <v>4105</v>
      </c>
      <c r="E28" s="27">
        <f t="shared" si="1"/>
        <v>-2370</v>
      </c>
      <c r="F28" s="155">
        <f t="shared" si="4"/>
        <v>-57.7</v>
      </c>
      <c r="G28" s="29">
        <f t="shared" si="3"/>
        <v>0.148799313893654</v>
      </c>
      <c r="H28" s="30">
        <v>1735</v>
      </c>
      <c r="I28" s="46">
        <f t="shared" si="0"/>
        <v>0</v>
      </c>
      <c r="K28" s="27">
        <v>12362</v>
      </c>
      <c r="L28" s="8">
        <f t="shared" si="2"/>
        <v>-10627</v>
      </c>
      <c r="M28" s="5">
        <v>2263</v>
      </c>
      <c r="N28" s="8">
        <f t="shared" si="5"/>
        <v>1842</v>
      </c>
    </row>
    <row r="29" ht="24.95" customHeight="1" spans="1:14">
      <c r="A29" s="26" t="s">
        <v>145</v>
      </c>
      <c r="B29" s="27">
        <v>3219</v>
      </c>
      <c r="C29" s="27">
        <v>489</v>
      </c>
      <c r="D29" s="27">
        <v>358</v>
      </c>
      <c r="E29" s="27">
        <f t="shared" si="1"/>
        <v>131</v>
      </c>
      <c r="F29" s="155">
        <f t="shared" si="4"/>
        <v>36.6</v>
      </c>
      <c r="G29" s="29">
        <f t="shared" si="3"/>
        <v>0.151910531220876</v>
      </c>
      <c r="H29" s="30">
        <v>131</v>
      </c>
      <c r="I29" s="46">
        <f t="shared" si="0"/>
        <v>358</v>
      </c>
      <c r="K29" s="27">
        <v>2491</v>
      </c>
      <c r="L29" s="8">
        <f t="shared" si="2"/>
        <v>-2002</v>
      </c>
      <c r="M29" s="5">
        <v>979</v>
      </c>
      <c r="N29" s="8">
        <f t="shared" si="5"/>
        <v>-621</v>
      </c>
    </row>
    <row r="30" ht="24.95" customHeight="1" spans="1:14">
      <c r="A30" s="26" t="s">
        <v>146</v>
      </c>
      <c r="B30" s="27">
        <v>5098</v>
      </c>
      <c r="C30" s="27">
        <v>1135</v>
      </c>
      <c r="D30" s="27">
        <v>709</v>
      </c>
      <c r="E30" s="27">
        <f t="shared" si="1"/>
        <v>426</v>
      </c>
      <c r="F30" s="155">
        <f t="shared" si="4"/>
        <v>60.1</v>
      </c>
      <c r="G30" s="29">
        <f t="shared" si="3"/>
        <v>0.222636327971754</v>
      </c>
      <c r="H30" s="30">
        <v>1123</v>
      </c>
      <c r="I30" s="46">
        <f t="shared" si="0"/>
        <v>12</v>
      </c>
      <c r="K30" s="27">
        <v>4917</v>
      </c>
      <c r="L30" s="8">
        <f t="shared" si="2"/>
        <v>-3782</v>
      </c>
      <c r="M30" s="5">
        <v>2509</v>
      </c>
      <c r="N30" s="8">
        <f t="shared" si="5"/>
        <v>-1800</v>
      </c>
    </row>
    <row r="31" ht="24.95" customHeight="1" spans="1:14">
      <c r="A31" s="26" t="s">
        <v>147</v>
      </c>
      <c r="B31" s="27">
        <v>5725</v>
      </c>
      <c r="C31" s="27">
        <v>744</v>
      </c>
      <c r="D31" s="27">
        <v>1633</v>
      </c>
      <c r="E31" s="27">
        <f t="shared" si="1"/>
        <v>-889</v>
      </c>
      <c r="F31" s="155">
        <f t="shared" si="4"/>
        <v>-54.4</v>
      </c>
      <c r="G31" s="29">
        <f t="shared" si="3"/>
        <v>0.129956331877729</v>
      </c>
      <c r="H31" s="30">
        <v>744</v>
      </c>
      <c r="I31" s="46">
        <f t="shared" si="0"/>
        <v>0</v>
      </c>
      <c r="K31" s="27">
        <v>6135</v>
      </c>
      <c r="L31" s="8">
        <f t="shared" si="2"/>
        <v>-5391</v>
      </c>
      <c r="M31" s="5">
        <v>2443</v>
      </c>
      <c r="N31" s="8">
        <f t="shared" si="5"/>
        <v>-810</v>
      </c>
    </row>
    <row r="32" ht="24.95" customHeight="1" spans="1:14">
      <c r="A32" s="26" t="s">
        <v>148</v>
      </c>
      <c r="B32" s="27">
        <v>13800</v>
      </c>
      <c r="C32" s="27">
        <v>1969</v>
      </c>
      <c r="D32" s="27">
        <v>4053</v>
      </c>
      <c r="E32" s="27">
        <f t="shared" si="1"/>
        <v>-2084</v>
      </c>
      <c r="F32" s="155">
        <f t="shared" si="4"/>
        <v>-51.4</v>
      </c>
      <c r="G32" s="29">
        <f t="shared" si="3"/>
        <v>0.14268115942029</v>
      </c>
      <c r="H32" s="30">
        <v>1950</v>
      </c>
      <c r="I32" s="46">
        <f t="shared" si="0"/>
        <v>19</v>
      </c>
      <c r="K32" s="27">
        <v>13759</v>
      </c>
      <c r="L32" s="8">
        <f t="shared" si="2"/>
        <v>-11790</v>
      </c>
      <c r="M32" s="5">
        <v>3821</v>
      </c>
      <c r="N32" s="8">
        <f t="shared" si="5"/>
        <v>232</v>
      </c>
    </row>
    <row r="33" s="4" customFormat="1" ht="24.95" customHeight="1" spans="1:14">
      <c r="A33" s="33" t="s">
        <v>149</v>
      </c>
      <c r="B33" s="34">
        <v>38000</v>
      </c>
      <c r="C33" s="27">
        <v>6016</v>
      </c>
      <c r="D33" s="27">
        <v>7159</v>
      </c>
      <c r="E33" s="27">
        <f t="shared" si="1"/>
        <v>-1143</v>
      </c>
      <c r="F33" s="155">
        <f t="shared" si="4"/>
        <v>-16</v>
      </c>
      <c r="G33" s="29">
        <f t="shared" si="3"/>
        <v>0.158315789473684</v>
      </c>
      <c r="H33" s="30"/>
      <c r="I33" s="49"/>
      <c r="J33" s="158"/>
      <c r="K33" s="28">
        <v>38946</v>
      </c>
      <c r="L33" s="8">
        <f t="shared" si="2"/>
        <v>-32930</v>
      </c>
      <c r="N33" s="159"/>
    </row>
    <row r="34" ht="14.25" spans="3:12">
      <c r="C34" s="157">
        <v>5313</v>
      </c>
      <c r="D34" s="38"/>
      <c r="E34" s="27">
        <f t="shared" si="1"/>
        <v>5313</v>
      </c>
      <c r="F34" s="155" t="e">
        <f t="shared" si="4"/>
        <v>#DIV/0!</v>
      </c>
      <c r="G34" s="29" t="e">
        <f t="shared" si="3"/>
        <v>#DIV/0!</v>
      </c>
      <c r="H34" s="35"/>
      <c r="K34" s="157">
        <v>1939</v>
      </c>
      <c r="L34" s="8">
        <f t="shared" si="2"/>
        <v>3374</v>
      </c>
    </row>
    <row r="35" ht="14.25" spans="3:12">
      <c r="C35" s="7">
        <v>703</v>
      </c>
      <c r="D35" s="7"/>
      <c r="E35" s="27"/>
      <c r="F35" s="155"/>
      <c r="G35" s="29"/>
      <c r="H35" s="35"/>
      <c r="K35" s="7">
        <v>37007</v>
      </c>
      <c r="L35" s="8">
        <f t="shared" si="2"/>
        <v>-36304</v>
      </c>
    </row>
    <row r="36" ht="14.25" spans="3:11">
      <c r="C36" s="8"/>
      <c r="D36" s="8"/>
      <c r="E36" s="27"/>
      <c r="F36" s="155"/>
      <c r="G36" s="29"/>
      <c r="H36" s="35"/>
      <c r="K36" s="8">
        <f>K6-K35</f>
        <v>133489</v>
      </c>
    </row>
    <row r="39" spans="15:16">
      <c r="O39" s="5" t="s">
        <v>150</v>
      </c>
      <c r="P39" s="5" t="s">
        <v>150</v>
      </c>
    </row>
    <row r="40" spans="15:16">
      <c r="O40" s="5" t="s">
        <v>151</v>
      </c>
      <c r="P40" s="5" t="s">
        <v>151</v>
      </c>
    </row>
  </sheetData>
  <mergeCells count="9">
    <mergeCell ref="A1:H1"/>
    <mergeCell ref="E4:F4"/>
    <mergeCell ref="A4:A5"/>
    <mergeCell ref="B4:B5"/>
    <mergeCell ref="C4:C5"/>
    <mergeCell ref="D4:D5"/>
    <mergeCell ref="G4:G5"/>
    <mergeCell ref="H4:H5"/>
    <mergeCell ref="K4:K5"/>
  </mergeCells>
  <printOptions horizontalCentered="1"/>
  <pageMargins left="0.708661417322835" right="0.708661417322835" top="0.748031496062992" bottom="0.748031496062992" header="0.31496062992126" footer="0.31496062992126"/>
  <pageSetup paperSize="12"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zoomScale="84" zoomScaleNormal="84" workbookViewId="0">
      <selection activeCell="F7" sqref="F7"/>
    </sheetView>
  </sheetViews>
  <sheetFormatPr defaultColWidth="9" defaultRowHeight="13.5"/>
  <cols>
    <col min="1" max="1" width="40.625" style="4" customWidth="1"/>
    <col min="2" max="5" width="40.625" style="136" customWidth="1"/>
    <col min="6" max="16384" width="9" style="4"/>
  </cols>
  <sheetData>
    <row r="1" s="1" customFormat="1" ht="35.1" customHeight="1" spans="1:5">
      <c r="A1" s="9" t="s">
        <v>152</v>
      </c>
      <c r="B1" s="9"/>
      <c r="C1" s="9"/>
      <c r="D1" s="9"/>
      <c r="E1" s="9"/>
    </row>
    <row r="2" s="133" customFormat="1" ht="15" customHeight="1" spans="1:5">
      <c r="A2" s="12"/>
      <c r="B2" s="12"/>
      <c r="C2" s="12"/>
      <c r="D2" s="12"/>
      <c r="E2" s="12"/>
    </row>
    <row r="3" ht="15" customHeight="1" spans="1:5">
      <c r="A3" s="137"/>
      <c r="D3" s="138"/>
      <c r="E3" s="139" t="s">
        <v>115</v>
      </c>
    </row>
    <row r="4" s="134" customFormat="1" ht="24.95" customHeight="1" spans="1:5">
      <c r="A4" s="140" t="s">
        <v>153</v>
      </c>
      <c r="B4" s="141" t="s">
        <v>154</v>
      </c>
      <c r="C4" s="140" t="s">
        <v>155</v>
      </c>
      <c r="D4" s="142" t="s">
        <v>118</v>
      </c>
      <c r="E4" s="142"/>
    </row>
    <row r="5" s="134" customFormat="1" ht="24.95" customHeight="1" spans="1:5">
      <c r="A5" s="23"/>
      <c r="B5" s="143"/>
      <c r="C5" s="23"/>
      <c r="D5" s="19" t="s">
        <v>16</v>
      </c>
      <c r="E5" s="144" t="s">
        <v>156</v>
      </c>
    </row>
    <row r="6" ht="24.95" customHeight="1" spans="1:6">
      <c r="A6" s="145" t="s">
        <v>18</v>
      </c>
      <c r="B6" s="146">
        <f>SUM(B7:B8)</f>
        <v>42468</v>
      </c>
      <c r="C6" s="146">
        <f>SUM(C7:C8)</f>
        <v>56346</v>
      </c>
      <c r="D6" s="146">
        <f>SUM(D7:D8)</f>
        <v>-13878</v>
      </c>
      <c r="E6" s="147">
        <f>ROUND(D6/C6*100,1)</f>
        <v>-24.6</v>
      </c>
      <c r="F6" s="51"/>
    </row>
    <row r="7" ht="24.95" customHeight="1" spans="1:6">
      <c r="A7" s="148" t="s">
        <v>15</v>
      </c>
      <c r="B7" s="146">
        <v>17346</v>
      </c>
      <c r="C7" s="149">
        <v>21216</v>
      </c>
      <c r="D7" s="146">
        <f>B7-C7</f>
        <v>-3870</v>
      </c>
      <c r="E7" s="147">
        <f t="shared" ref="E7:E35" si="0">ROUND(D7/C7*100,1)</f>
        <v>-18.2</v>
      </c>
      <c r="F7" s="51"/>
    </row>
    <row r="8" ht="24.95" customHeight="1" spans="1:6">
      <c r="A8" s="148" t="s">
        <v>157</v>
      </c>
      <c r="B8" s="146">
        <f>SUM(B9:B35)</f>
        <v>25122</v>
      </c>
      <c r="C8" s="146">
        <f>SUM(C9:C35)</f>
        <v>35130</v>
      </c>
      <c r="D8" s="146">
        <f t="shared" ref="D8:D35" si="1">B8-C8</f>
        <v>-10008</v>
      </c>
      <c r="E8" s="147">
        <f t="shared" si="0"/>
        <v>-28.5</v>
      </c>
      <c r="F8" s="51"/>
    </row>
    <row r="9" ht="24.95" customHeight="1" spans="1:6">
      <c r="A9" s="150" t="s">
        <v>123</v>
      </c>
      <c r="B9" s="151">
        <v>671</v>
      </c>
      <c r="C9" s="152">
        <v>968</v>
      </c>
      <c r="D9" s="146">
        <f t="shared" si="1"/>
        <v>-297</v>
      </c>
      <c r="E9" s="147">
        <f t="shared" si="0"/>
        <v>-30.7</v>
      </c>
      <c r="F9" s="51"/>
    </row>
    <row r="10" ht="24.95" customHeight="1" spans="1:6">
      <c r="A10" s="150" t="s">
        <v>124</v>
      </c>
      <c r="B10" s="151">
        <v>283</v>
      </c>
      <c r="C10" s="152">
        <v>296</v>
      </c>
      <c r="D10" s="146">
        <f t="shared" si="1"/>
        <v>-13</v>
      </c>
      <c r="E10" s="147">
        <f t="shared" si="0"/>
        <v>-4.4</v>
      </c>
      <c r="F10" s="51"/>
    </row>
    <row r="11" ht="24.95" customHeight="1" spans="1:6">
      <c r="A11" s="150" t="s">
        <v>125</v>
      </c>
      <c r="B11" s="151">
        <v>910</v>
      </c>
      <c r="C11" s="152">
        <v>1258</v>
      </c>
      <c r="D11" s="146">
        <f t="shared" si="1"/>
        <v>-348</v>
      </c>
      <c r="E11" s="147">
        <f t="shared" si="0"/>
        <v>-27.7</v>
      </c>
      <c r="F11" s="51"/>
    </row>
    <row r="12" ht="24.95" customHeight="1" spans="1:6">
      <c r="A12" s="150" t="s">
        <v>126</v>
      </c>
      <c r="B12" s="151">
        <v>118</v>
      </c>
      <c r="C12" s="152">
        <v>351</v>
      </c>
      <c r="D12" s="146">
        <f t="shared" si="1"/>
        <v>-233</v>
      </c>
      <c r="E12" s="147">
        <f t="shared" si="0"/>
        <v>-66.4</v>
      </c>
      <c r="F12" s="51"/>
    </row>
    <row r="13" ht="19" customHeight="1" spans="1:6">
      <c r="A13" s="150" t="s">
        <v>127</v>
      </c>
      <c r="B13" s="151">
        <v>251</v>
      </c>
      <c r="C13" s="152">
        <v>159</v>
      </c>
      <c r="D13" s="146">
        <f t="shared" si="1"/>
        <v>92</v>
      </c>
      <c r="E13" s="147">
        <f t="shared" si="0"/>
        <v>57.9</v>
      </c>
      <c r="F13" s="51"/>
    </row>
    <row r="14" ht="24.95" customHeight="1" spans="1:6">
      <c r="A14" s="150" t="s">
        <v>128</v>
      </c>
      <c r="B14" s="151">
        <v>398</v>
      </c>
      <c r="C14" s="152">
        <v>849</v>
      </c>
      <c r="D14" s="146">
        <f t="shared" si="1"/>
        <v>-451</v>
      </c>
      <c r="E14" s="147">
        <f t="shared" si="0"/>
        <v>-53.1</v>
      </c>
      <c r="F14" s="51"/>
    </row>
    <row r="15" ht="24.95" customHeight="1" spans="1:6">
      <c r="A15" s="150" t="s">
        <v>129</v>
      </c>
      <c r="B15" s="151">
        <v>1058</v>
      </c>
      <c r="C15" s="152">
        <v>970</v>
      </c>
      <c r="D15" s="146">
        <f t="shared" si="1"/>
        <v>88</v>
      </c>
      <c r="E15" s="147">
        <f t="shared" si="0"/>
        <v>9.1</v>
      </c>
      <c r="F15" s="51"/>
    </row>
    <row r="16" ht="24.95" customHeight="1" spans="1:6">
      <c r="A16" s="150" t="s">
        <v>130</v>
      </c>
      <c r="B16" s="151">
        <v>707</v>
      </c>
      <c r="C16" s="152">
        <v>850</v>
      </c>
      <c r="D16" s="146">
        <f t="shared" si="1"/>
        <v>-143</v>
      </c>
      <c r="E16" s="147">
        <f t="shared" si="0"/>
        <v>-16.8</v>
      </c>
      <c r="F16" s="51"/>
    </row>
    <row r="17" ht="24.95" customHeight="1" spans="1:6">
      <c r="A17" s="150" t="s">
        <v>131</v>
      </c>
      <c r="B17" s="151">
        <v>675</v>
      </c>
      <c r="C17" s="152">
        <v>1551</v>
      </c>
      <c r="D17" s="146">
        <f t="shared" si="1"/>
        <v>-876</v>
      </c>
      <c r="E17" s="147">
        <f t="shared" si="0"/>
        <v>-56.5</v>
      </c>
      <c r="F17" s="51"/>
    </row>
    <row r="18" ht="24.95" customHeight="1" spans="1:6">
      <c r="A18" s="150" t="s">
        <v>132</v>
      </c>
      <c r="B18" s="151">
        <v>938</v>
      </c>
      <c r="C18" s="152">
        <v>1608</v>
      </c>
      <c r="D18" s="146">
        <f t="shared" si="1"/>
        <v>-670</v>
      </c>
      <c r="E18" s="147">
        <f t="shared" si="0"/>
        <v>-41.7</v>
      </c>
      <c r="F18" s="51"/>
    </row>
    <row r="19" ht="24.95" customHeight="1" spans="1:6">
      <c r="A19" s="150" t="s">
        <v>133</v>
      </c>
      <c r="B19" s="151">
        <v>71</v>
      </c>
      <c r="C19" s="152">
        <v>210</v>
      </c>
      <c r="D19" s="146">
        <f t="shared" si="1"/>
        <v>-139</v>
      </c>
      <c r="E19" s="147">
        <f t="shared" si="0"/>
        <v>-66.2</v>
      </c>
      <c r="F19" s="51"/>
    </row>
    <row r="20" ht="24.95" customHeight="1" spans="1:6">
      <c r="A20" s="150" t="s">
        <v>134</v>
      </c>
      <c r="B20" s="151">
        <v>291</v>
      </c>
      <c r="C20" s="152">
        <v>440</v>
      </c>
      <c r="D20" s="146">
        <f t="shared" si="1"/>
        <v>-149</v>
      </c>
      <c r="E20" s="147">
        <f t="shared" si="0"/>
        <v>-33.9</v>
      </c>
      <c r="F20" s="51"/>
    </row>
    <row r="21" ht="24.95" customHeight="1" spans="1:6">
      <c r="A21" s="150" t="s">
        <v>137</v>
      </c>
      <c r="B21" s="151">
        <v>229</v>
      </c>
      <c r="C21" s="152">
        <v>517</v>
      </c>
      <c r="D21" s="146">
        <f t="shared" si="1"/>
        <v>-288</v>
      </c>
      <c r="E21" s="147">
        <f t="shared" si="0"/>
        <v>-55.7</v>
      </c>
      <c r="F21" s="51"/>
    </row>
    <row r="22" ht="24.95" customHeight="1" spans="1:6">
      <c r="A22" s="150" t="s">
        <v>136</v>
      </c>
      <c r="B22" s="151">
        <v>1318</v>
      </c>
      <c r="C22" s="152">
        <v>780</v>
      </c>
      <c r="D22" s="146">
        <f t="shared" si="1"/>
        <v>538</v>
      </c>
      <c r="E22" s="147">
        <f t="shared" si="0"/>
        <v>69</v>
      </c>
      <c r="F22" s="51"/>
    </row>
    <row r="23" ht="24.95" customHeight="1" spans="1:6">
      <c r="A23" s="150" t="s">
        <v>137</v>
      </c>
      <c r="B23" s="151">
        <v>461</v>
      </c>
      <c r="C23" s="152">
        <v>1038</v>
      </c>
      <c r="D23" s="146">
        <f t="shared" si="1"/>
        <v>-577</v>
      </c>
      <c r="E23" s="147">
        <f t="shared" si="0"/>
        <v>-55.6</v>
      </c>
      <c r="F23" s="51"/>
    </row>
    <row r="24" ht="24.95" customHeight="1" spans="1:6">
      <c r="A24" s="150" t="s">
        <v>138</v>
      </c>
      <c r="B24" s="151">
        <v>934</v>
      </c>
      <c r="C24" s="152">
        <v>1209</v>
      </c>
      <c r="D24" s="146">
        <f t="shared" si="1"/>
        <v>-275</v>
      </c>
      <c r="E24" s="147">
        <f t="shared" si="0"/>
        <v>-22.7</v>
      </c>
      <c r="F24" s="51"/>
    </row>
    <row r="25" ht="24.95" customHeight="1" spans="1:6">
      <c r="A25" s="150" t="s">
        <v>139</v>
      </c>
      <c r="B25" s="151">
        <v>680</v>
      </c>
      <c r="C25" s="152">
        <v>778</v>
      </c>
      <c r="D25" s="146">
        <f t="shared" si="1"/>
        <v>-98</v>
      </c>
      <c r="E25" s="147">
        <f t="shared" si="0"/>
        <v>-12.6</v>
      </c>
      <c r="F25" s="51"/>
    </row>
    <row r="26" ht="24.95" customHeight="1" spans="1:6">
      <c r="A26" s="150" t="s">
        <v>140</v>
      </c>
      <c r="B26" s="151">
        <v>577</v>
      </c>
      <c r="C26" s="152">
        <v>738</v>
      </c>
      <c r="D26" s="146">
        <f t="shared" si="1"/>
        <v>-161</v>
      </c>
      <c r="E26" s="147">
        <f t="shared" si="0"/>
        <v>-21.8</v>
      </c>
      <c r="F26" s="51"/>
    </row>
    <row r="27" ht="24.95" customHeight="1" spans="1:6">
      <c r="A27" s="150" t="s">
        <v>141</v>
      </c>
      <c r="B27" s="151">
        <v>780</v>
      </c>
      <c r="C27" s="152">
        <v>364</v>
      </c>
      <c r="D27" s="146">
        <f t="shared" si="1"/>
        <v>416</v>
      </c>
      <c r="E27" s="147">
        <f t="shared" si="0"/>
        <v>114.3</v>
      </c>
      <c r="F27" s="51"/>
    </row>
    <row r="28" ht="24.95" customHeight="1" spans="1:6">
      <c r="A28" s="150" t="s">
        <v>142</v>
      </c>
      <c r="B28" s="151">
        <v>805</v>
      </c>
      <c r="C28" s="152">
        <v>1033</v>
      </c>
      <c r="D28" s="146">
        <f t="shared" si="1"/>
        <v>-228</v>
      </c>
      <c r="E28" s="147">
        <f t="shared" si="0"/>
        <v>-22.1</v>
      </c>
      <c r="F28" s="51"/>
    </row>
    <row r="29" ht="24.95" customHeight="1" spans="1:6">
      <c r="A29" s="33" t="s">
        <v>143</v>
      </c>
      <c r="B29" s="151">
        <v>879</v>
      </c>
      <c r="C29" s="152">
        <v>1146</v>
      </c>
      <c r="D29" s="146">
        <f t="shared" si="1"/>
        <v>-267</v>
      </c>
      <c r="E29" s="147">
        <f t="shared" si="0"/>
        <v>-23.3</v>
      </c>
      <c r="F29" s="51"/>
    </row>
    <row r="30" ht="24.95" customHeight="1" spans="1:6">
      <c r="A30" s="150" t="s">
        <v>144</v>
      </c>
      <c r="B30" s="151">
        <v>1735</v>
      </c>
      <c r="C30" s="152">
        <v>4105</v>
      </c>
      <c r="D30" s="146">
        <f t="shared" si="1"/>
        <v>-2370</v>
      </c>
      <c r="E30" s="147">
        <f t="shared" si="0"/>
        <v>-57.7</v>
      </c>
      <c r="F30" s="51"/>
    </row>
    <row r="31" ht="24.95" customHeight="1" spans="1:6">
      <c r="A31" s="150" t="s">
        <v>145</v>
      </c>
      <c r="B31" s="151">
        <v>489</v>
      </c>
      <c r="C31" s="152">
        <v>358</v>
      </c>
      <c r="D31" s="146">
        <f t="shared" si="1"/>
        <v>131</v>
      </c>
      <c r="E31" s="147">
        <f t="shared" si="0"/>
        <v>36.6</v>
      </c>
      <c r="F31" s="51"/>
    </row>
    <row r="32" ht="24.95" customHeight="1" spans="1:6">
      <c r="A32" s="150" t="s">
        <v>146</v>
      </c>
      <c r="B32" s="151">
        <v>1135</v>
      </c>
      <c r="C32" s="152">
        <v>709</v>
      </c>
      <c r="D32" s="146">
        <f t="shared" si="1"/>
        <v>426</v>
      </c>
      <c r="E32" s="147">
        <f t="shared" si="0"/>
        <v>60.1</v>
      </c>
      <c r="F32" s="51"/>
    </row>
    <row r="33" ht="24.95" customHeight="1" spans="1:6">
      <c r="A33" s="150" t="s">
        <v>147</v>
      </c>
      <c r="B33" s="151">
        <v>744</v>
      </c>
      <c r="C33" s="152">
        <v>1633</v>
      </c>
      <c r="D33" s="146">
        <f t="shared" si="1"/>
        <v>-889</v>
      </c>
      <c r="E33" s="147">
        <f t="shared" si="0"/>
        <v>-54.4</v>
      </c>
      <c r="F33" s="51"/>
    </row>
    <row r="34" ht="24.95" customHeight="1" spans="1:6">
      <c r="A34" s="150" t="s">
        <v>148</v>
      </c>
      <c r="B34" s="151">
        <v>1969</v>
      </c>
      <c r="C34" s="152">
        <v>4053</v>
      </c>
      <c r="D34" s="146">
        <f t="shared" si="1"/>
        <v>-2084</v>
      </c>
      <c r="E34" s="147">
        <f t="shared" si="0"/>
        <v>-51.4</v>
      </c>
      <c r="F34" s="51"/>
    </row>
    <row r="35" s="135" customFormat="1" ht="24.95" customHeight="1" spans="1:6">
      <c r="A35" s="33" t="s">
        <v>149</v>
      </c>
      <c r="B35" s="151">
        <v>6016</v>
      </c>
      <c r="C35" s="152">
        <v>7159</v>
      </c>
      <c r="D35" s="146">
        <f t="shared" si="1"/>
        <v>-1143</v>
      </c>
      <c r="E35" s="147">
        <f t="shared" si="0"/>
        <v>-16</v>
      </c>
      <c r="F35" s="153"/>
    </row>
    <row r="36" ht="14.25" spans="1:3">
      <c r="A36" s="138"/>
      <c r="B36" s="154"/>
      <c r="C36" s="152"/>
    </row>
    <row r="37" ht="14.25" spans="2:3">
      <c r="B37" s="154"/>
      <c r="C37" s="152"/>
    </row>
    <row r="40" spans="12:13">
      <c r="L40" s="4" t="s">
        <v>150</v>
      </c>
      <c r="M40" s="4" t="s">
        <v>150</v>
      </c>
    </row>
    <row r="41" spans="12:13">
      <c r="L41" s="4" t="s">
        <v>151</v>
      </c>
      <c r="M41" s="4" t="s">
        <v>151</v>
      </c>
    </row>
  </sheetData>
  <mergeCells count="5">
    <mergeCell ref="A1:E1"/>
    <mergeCell ref="D4:E4"/>
    <mergeCell ref="A4:A5"/>
    <mergeCell ref="B4:B5"/>
    <mergeCell ref="C4:C5"/>
  </mergeCells>
  <printOptions horizontalCentered="1"/>
  <pageMargins left="0.708661417322835" right="0.708661417322835" top="0.748031496062992" bottom="0.748031496062992" header="0.31496062992126" footer="0.31496062992126"/>
  <pageSetup paperSize="12"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6"/>
  <sheetViews>
    <sheetView workbookViewId="0">
      <selection activeCell="C6" sqref="C6"/>
    </sheetView>
  </sheetViews>
  <sheetFormatPr defaultColWidth="9.125" defaultRowHeight="14.25" outlineLevelCol="5"/>
  <cols>
    <col min="1" max="1" width="10.375" style="89" customWidth="1"/>
    <col min="2" max="2" width="69.625" style="89" customWidth="1"/>
    <col min="3" max="3" width="17.875" style="89" customWidth="1"/>
    <col min="4" max="4" width="10" style="89" customWidth="1"/>
    <col min="5" max="5" width="55" style="89" customWidth="1"/>
    <col min="6" max="6" width="17.625" style="89" customWidth="1"/>
    <col min="7" max="256" width="9.125" style="89" customWidth="1"/>
    <col min="257" max="16384" width="9.125" style="89"/>
  </cols>
  <sheetData>
    <row r="1" ht="38.25" customHeight="1" spans="1:6">
      <c r="A1" s="90" t="s">
        <v>158</v>
      </c>
      <c r="B1" s="90"/>
      <c r="C1" s="90"/>
      <c r="D1" s="90"/>
      <c r="E1" s="90"/>
      <c r="F1" s="90"/>
    </row>
    <row r="2" ht="18.4" customHeight="1" spans="1:6">
      <c r="A2" s="91"/>
      <c r="B2" s="92"/>
      <c r="C2" s="92"/>
      <c r="D2" s="92"/>
      <c r="E2" s="92"/>
      <c r="F2" s="92"/>
    </row>
    <row r="3" ht="18.4" customHeight="1" spans="1:6">
      <c r="A3" s="91"/>
      <c r="B3" s="92"/>
      <c r="C3" s="92"/>
      <c r="D3" s="92"/>
      <c r="E3" s="92"/>
      <c r="F3" s="93" t="s">
        <v>97</v>
      </c>
    </row>
    <row r="4" ht="16.9" customHeight="1" spans="1:6">
      <c r="A4" s="94" t="s">
        <v>159</v>
      </c>
      <c r="B4" s="94" t="s">
        <v>98</v>
      </c>
      <c r="C4" s="95" t="s">
        <v>160</v>
      </c>
      <c r="D4" s="96" t="s">
        <v>159</v>
      </c>
      <c r="E4" s="94" t="s">
        <v>98</v>
      </c>
      <c r="F4" s="95" t="s">
        <v>160</v>
      </c>
    </row>
    <row r="5" ht="18" customHeight="1" spans="1:6">
      <c r="A5" s="97"/>
      <c r="B5" s="98" t="s">
        <v>161</v>
      </c>
      <c r="C5" s="99">
        <f>C6+C131</f>
        <v>426295</v>
      </c>
      <c r="D5" s="100"/>
      <c r="E5" s="98" t="s">
        <v>162</v>
      </c>
      <c r="F5" s="101">
        <f>F6+F235+F275+F294+F384+F436+F492+F549+F675+F747+F826+F849+F960+F1024+F1088+F1108+F1138+F1148+F1193+F1213+F1257+F1313+F1316+F1324</f>
        <v>594365</v>
      </c>
    </row>
    <row r="6" ht="18" customHeight="1" spans="1:6">
      <c r="A6" s="97">
        <v>101</v>
      </c>
      <c r="B6" s="98" t="s">
        <v>163</v>
      </c>
      <c r="C6" s="99">
        <f>C7+C36+C39+C44+C49+C99+C100+C108+C113+C117+C118+SUM(C120:C130)</f>
        <v>188918</v>
      </c>
      <c r="D6" s="100" t="s">
        <v>164</v>
      </c>
      <c r="E6" s="98" t="s">
        <v>165</v>
      </c>
      <c r="F6" s="99">
        <f>F7+F19+F28+F39+F50+F61+F72+F80+F89+F102+F111+F122+F134+F141+F149+F155+F162+F169+F176+F183+F190+F198+F204+F210+F217+F232</f>
        <v>54057</v>
      </c>
    </row>
    <row r="7" ht="18" customHeight="1" spans="1:6">
      <c r="A7" s="97">
        <v>1010101</v>
      </c>
      <c r="B7" s="98" t="s">
        <v>166</v>
      </c>
      <c r="C7" s="99">
        <f>SUM(C8:C13,C15:C35)</f>
        <v>121398</v>
      </c>
      <c r="D7" s="100" t="s">
        <v>167</v>
      </c>
      <c r="E7" s="98" t="s">
        <v>168</v>
      </c>
      <c r="F7" s="102">
        <f>SUM(F8:F18)</f>
        <v>986</v>
      </c>
    </row>
    <row r="8" ht="18" customHeight="1" spans="1:6">
      <c r="A8" s="97">
        <v>101010101</v>
      </c>
      <c r="B8" s="103" t="s">
        <v>169</v>
      </c>
      <c r="C8" s="104">
        <v>814</v>
      </c>
      <c r="D8" s="100" t="s">
        <v>170</v>
      </c>
      <c r="E8" s="103" t="s">
        <v>171</v>
      </c>
      <c r="F8" s="104">
        <v>756</v>
      </c>
    </row>
    <row r="9" ht="18" customHeight="1" spans="1:6">
      <c r="A9" s="97">
        <v>101010102</v>
      </c>
      <c r="B9" s="103" t="s">
        <v>172</v>
      </c>
      <c r="C9" s="104">
        <v>2107</v>
      </c>
      <c r="D9" s="100" t="s">
        <v>173</v>
      </c>
      <c r="E9" s="103" t="s">
        <v>174</v>
      </c>
      <c r="F9" s="104">
        <v>230</v>
      </c>
    </row>
    <row r="10" ht="18" customHeight="1" spans="1:6">
      <c r="A10" s="97">
        <v>101010103</v>
      </c>
      <c r="B10" s="103" t="s">
        <v>175</v>
      </c>
      <c r="C10" s="104">
        <v>74171</v>
      </c>
      <c r="D10" s="100" t="s">
        <v>176</v>
      </c>
      <c r="E10" s="103" t="s">
        <v>177</v>
      </c>
      <c r="F10" s="104">
        <v>0</v>
      </c>
    </row>
    <row r="11" ht="18" customHeight="1" spans="1:6">
      <c r="A11" s="97">
        <v>101010104</v>
      </c>
      <c r="B11" s="103" t="s">
        <v>178</v>
      </c>
      <c r="C11" s="104">
        <v>1</v>
      </c>
      <c r="D11" s="100" t="s">
        <v>179</v>
      </c>
      <c r="E11" s="103" t="s">
        <v>180</v>
      </c>
      <c r="F11" s="104">
        <v>0</v>
      </c>
    </row>
    <row r="12" ht="18" customHeight="1" spans="1:6">
      <c r="A12" s="97">
        <v>101010105</v>
      </c>
      <c r="B12" s="103" t="s">
        <v>181</v>
      </c>
      <c r="C12" s="104">
        <v>842</v>
      </c>
      <c r="D12" s="100" t="s">
        <v>182</v>
      </c>
      <c r="E12" s="103" t="s">
        <v>183</v>
      </c>
      <c r="F12" s="104">
        <v>0</v>
      </c>
    </row>
    <row r="13" ht="18" customHeight="1" spans="1:6">
      <c r="A13" s="97">
        <v>101010106</v>
      </c>
      <c r="B13" s="103" t="s">
        <v>184</v>
      </c>
      <c r="C13" s="104">
        <v>44302</v>
      </c>
      <c r="D13" s="100" t="s">
        <v>185</v>
      </c>
      <c r="E13" s="103" t="s">
        <v>186</v>
      </c>
      <c r="F13" s="104">
        <v>0</v>
      </c>
    </row>
    <row r="14" ht="18" customHeight="1" spans="1:6">
      <c r="A14" s="97">
        <v>101010117</v>
      </c>
      <c r="B14" s="103" t="s">
        <v>187</v>
      </c>
      <c r="C14" s="104">
        <v>0</v>
      </c>
      <c r="D14" s="100" t="s">
        <v>188</v>
      </c>
      <c r="E14" s="103" t="s">
        <v>189</v>
      </c>
      <c r="F14" s="104">
        <v>0</v>
      </c>
    </row>
    <row r="15" ht="18" customHeight="1" spans="1:6">
      <c r="A15" s="97">
        <v>101010118</v>
      </c>
      <c r="B15" s="103" t="s">
        <v>190</v>
      </c>
      <c r="C15" s="104">
        <v>0</v>
      </c>
      <c r="D15" s="100" t="s">
        <v>191</v>
      </c>
      <c r="E15" s="103" t="s">
        <v>192</v>
      </c>
      <c r="F15" s="104">
        <v>0</v>
      </c>
    </row>
    <row r="16" ht="18" customHeight="1" spans="1:6">
      <c r="A16" s="97">
        <v>101010119</v>
      </c>
      <c r="B16" s="103" t="s">
        <v>193</v>
      </c>
      <c r="C16" s="104">
        <v>848</v>
      </c>
      <c r="D16" s="100" t="s">
        <v>194</v>
      </c>
      <c r="E16" s="103" t="s">
        <v>195</v>
      </c>
      <c r="F16" s="104">
        <v>0</v>
      </c>
    </row>
    <row r="17" ht="18" customHeight="1" spans="1:6">
      <c r="A17" s="97">
        <v>101010120</v>
      </c>
      <c r="B17" s="103" t="s">
        <v>196</v>
      </c>
      <c r="C17" s="104">
        <v>269</v>
      </c>
      <c r="D17" s="100" t="s">
        <v>197</v>
      </c>
      <c r="E17" s="103" t="s">
        <v>198</v>
      </c>
      <c r="F17" s="104">
        <v>0</v>
      </c>
    </row>
    <row r="18" ht="18" customHeight="1" spans="1:6">
      <c r="A18" s="97">
        <v>101010121</v>
      </c>
      <c r="B18" s="103" t="s">
        <v>199</v>
      </c>
      <c r="C18" s="104">
        <v>-1148</v>
      </c>
      <c r="D18" s="100" t="s">
        <v>200</v>
      </c>
      <c r="E18" s="103" t="s">
        <v>201</v>
      </c>
      <c r="F18" s="104">
        <v>0</v>
      </c>
    </row>
    <row r="19" ht="18" customHeight="1" spans="1:6">
      <c r="A19" s="97">
        <v>101010122</v>
      </c>
      <c r="B19" s="103" t="s">
        <v>202</v>
      </c>
      <c r="C19" s="104">
        <v>0</v>
      </c>
      <c r="D19" s="100" t="s">
        <v>203</v>
      </c>
      <c r="E19" s="98" t="s">
        <v>204</v>
      </c>
      <c r="F19" s="99">
        <f>SUM(F20:F27)</f>
        <v>635</v>
      </c>
    </row>
    <row r="20" ht="18" customHeight="1" spans="1:6">
      <c r="A20" s="97">
        <v>101010125</v>
      </c>
      <c r="B20" s="103" t="s">
        <v>205</v>
      </c>
      <c r="C20" s="104">
        <v>0</v>
      </c>
      <c r="D20" s="100" t="s">
        <v>206</v>
      </c>
      <c r="E20" s="103" t="s">
        <v>171</v>
      </c>
      <c r="F20" s="104">
        <v>578</v>
      </c>
    </row>
    <row r="21" ht="18" customHeight="1" spans="1:6">
      <c r="A21" s="97">
        <v>101010127</v>
      </c>
      <c r="B21" s="103" t="s">
        <v>207</v>
      </c>
      <c r="C21" s="104">
        <v>0</v>
      </c>
      <c r="D21" s="100" t="s">
        <v>208</v>
      </c>
      <c r="E21" s="103" t="s">
        <v>174</v>
      </c>
      <c r="F21" s="104">
        <v>57</v>
      </c>
    </row>
    <row r="22" ht="18" customHeight="1" spans="1:6">
      <c r="A22" s="97">
        <v>101010129</v>
      </c>
      <c r="B22" s="103" t="s">
        <v>209</v>
      </c>
      <c r="C22" s="104">
        <v>-97</v>
      </c>
      <c r="D22" s="100" t="s">
        <v>210</v>
      </c>
      <c r="E22" s="103" t="s">
        <v>177</v>
      </c>
      <c r="F22" s="104">
        <v>0</v>
      </c>
    </row>
    <row r="23" ht="18" customHeight="1" spans="1:6">
      <c r="A23" s="97">
        <v>101010130</v>
      </c>
      <c r="B23" s="103" t="s">
        <v>211</v>
      </c>
      <c r="C23" s="104">
        <v>0</v>
      </c>
      <c r="D23" s="100" t="s">
        <v>212</v>
      </c>
      <c r="E23" s="103" t="s">
        <v>213</v>
      </c>
      <c r="F23" s="104">
        <v>0</v>
      </c>
    </row>
    <row r="24" ht="18" customHeight="1" spans="1:6">
      <c r="A24" s="97">
        <v>101010131</v>
      </c>
      <c r="B24" s="103" t="s">
        <v>214</v>
      </c>
      <c r="C24" s="104">
        <v>0</v>
      </c>
      <c r="D24" s="100" t="s">
        <v>215</v>
      </c>
      <c r="E24" s="103" t="s">
        <v>216</v>
      </c>
      <c r="F24" s="104">
        <v>0</v>
      </c>
    </row>
    <row r="25" ht="18" customHeight="1" spans="1:6">
      <c r="A25" s="97">
        <v>101010132</v>
      </c>
      <c r="B25" s="103" t="s">
        <v>217</v>
      </c>
      <c r="C25" s="104">
        <v>0</v>
      </c>
      <c r="D25" s="100" t="s">
        <v>218</v>
      </c>
      <c r="E25" s="103" t="s">
        <v>219</v>
      </c>
      <c r="F25" s="104">
        <v>0</v>
      </c>
    </row>
    <row r="26" ht="18" customHeight="1" spans="1:6">
      <c r="A26" s="97">
        <v>101010133</v>
      </c>
      <c r="B26" s="103" t="s">
        <v>220</v>
      </c>
      <c r="C26" s="104">
        <v>0</v>
      </c>
      <c r="D26" s="100" t="s">
        <v>221</v>
      </c>
      <c r="E26" s="103" t="s">
        <v>198</v>
      </c>
      <c r="F26" s="104">
        <v>0</v>
      </c>
    </row>
    <row r="27" ht="18" customHeight="1" spans="1:6">
      <c r="A27" s="97">
        <v>101010134</v>
      </c>
      <c r="B27" s="103" t="s">
        <v>222</v>
      </c>
      <c r="C27" s="104">
        <v>0</v>
      </c>
      <c r="D27" s="100" t="s">
        <v>223</v>
      </c>
      <c r="E27" s="103" t="s">
        <v>224</v>
      </c>
      <c r="F27" s="104">
        <v>0</v>
      </c>
    </row>
    <row r="28" ht="18" customHeight="1" spans="1:6">
      <c r="A28" s="97">
        <v>101010135</v>
      </c>
      <c r="B28" s="103" t="s">
        <v>225</v>
      </c>
      <c r="C28" s="104">
        <v>0</v>
      </c>
      <c r="D28" s="100" t="s">
        <v>226</v>
      </c>
      <c r="E28" s="98" t="s">
        <v>227</v>
      </c>
      <c r="F28" s="99">
        <f>SUM(F29:F38)</f>
        <v>34594</v>
      </c>
    </row>
    <row r="29" ht="18" customHeight="1" spans="1:6">
      <c r="A29" s="97">
        <v>101010136</v>
      </c>
      <c r="B29" s="103" t="s">
        <v>228</v>
      </c>
      <c r="C29" s="104">
        <v>-711</v>
      </c>
      <c r="D29" s="100" t="s">
        <v>229</v>
      </c>
      <c r="E29" s="103" t="s">
        <v>171</v>
      </c>
      <c r="F29" s="104">
        <v>23825</v>
      </c>
    </row>
    <row r="30" ht="18" customHeight="1" spans="1:6">
      <c r="A30" s="97">
        <v>101010137</v>
      </c>
      <c r="B30" s="103" t="s">
        <v>230</v>
      </c>
      <c r="C30" s="104">
        <v>0</v>
      </c>
      <c r="D30" s="100" t="s">
        <v>231</v>
      </c>
      <c r="E30" s="103" t="s">
        <v>174</v>
      </c>
      <c r="F30" s="104">
        <v>4293</v>
      </c>
    </row>
    <row r="31" ht="18" customHeight="1" spans="1:6">
      <c r="A31" s="97">
        <v>101010138</v>
      </c>
      <c r="B31" s="103" t="s">
        <v>232</v>
      </c>
      <c r="C31" s="104">
        <v>0</v>
      </c>
      <c r="D31" s="100" t="s">
        <v>233</v>
      </c>
      <c r="E31" s="103" t="s">
        <v>177</v>
      </c>
      <c r="F31" s="104">
        <v>0</v>
      </c>
    </row>
    <row r="32" ht="18" customHeight="1" spans="1:6">
      <c r="A32" s="97">
        <v>101010150</v>
      </c>
      <c r="B32" s="103" t="s">
        <v>234</v>
      </c>
      <c r="C32" s="104">
        <v>0</v>
      </c>
      <c r="D32" s="100" t="s">
        <v>235</v>
      </c>
      <c r="E32" s="103" t="s">
        <v>236</v>
      </c>
      <c r="F32" s="104">
        <v>0</v>
      </c>
    </row>
    <row r="33" ht="18" customHeight="1" spans="1:6">
      <c r="A33" s="97">
        <v>101010151</v>
      </c>
      <c r="B33" s="103" t="s">
        <v>237</v>
      </c>
      <c r="C33" s="104">
        <v>0</v>
      </c>
      <c r="D33" s="100" t="s">
        <v>238</v>
      </c>
      <c r="E33" s="103" t="s">
        <v>239</v>
      </c>
      <c r="F33" s="104">
        <v>0</v>
      </c>
    </row>
    <row r="34" ht="18" customHeight="1" spans="1:6">
      <c r="A34" s="97">
        <v>101010152</v>
      </c>
      <c r="B34" s="103" t="s">
        <v>240</v>
      </c>
      <c r="C34" s="104">
        <v>0</v>
      </c>
      <c r="D34" s="100" t="s">
        <v>241</v>
      </c>
      <c r="E34" s="103" t="s">
        <v>242</v>
      </c>
      <c r="F34" s="104">
        <v>283</v>
      </c>
    </row>
    <row r="35" ht="18" customHeight="1" spans="1:6">
      <c r="A35" s="97">
        <v>101010153</v>
      </c>
      <c r="B35" s="103" t="s">
        <v>243</v>
      </c>
      <c r="C35" s="104">
        <v>0</v>
      </c>
      <c r="D35" s="100" t="s">
        <v>244</v>
      </c>
      <c r="E35" s="103" t="s">
        <v>245</v>
      </c>
      <c r="F35" s="104">
        <v>473</v>
      </c>
    </row>
    <row r="36" ht="18" customHeight="1" spans="1:6">
      <c r="A36" s="97">
        <v>1010201</v>
      </c>
      <c r="B36" s="98" t="s">
        <v>246</v>
      </c>
      <c r="C36" s="104">
        <v>0</v>
      </c>
      <c r="D36" s="100" t="s">
        <v>247</v>
      </c>
      <c r="E36" s="103" t="s">
        <v>248</v>
      </c>
      <c r="F36" s="104">
        <v>0</v>
      </c>
    </row>
    <row r="37" ht="18" customHeight="1" spans="1:6">
      <c r="A37" s="97">
        <v>101020107</v>
      </c>
      <c r="B37" s="103" t="s">
        <v>249</v>
      </c>
      <c r="C37" s="104">
        <v>0</v>
      </c>
      <c r="D37" s="100" t="s">
        <v>250</v>
      </c>
      <c r="E37" s="103" t="s">
        <v>198</v>
      </c>
      <c r="F37" s="104">
        <v>4086</v>
      </c>
    </row>
    <row r="38" ht="18" customHeight="1" spans="1:6">
      <c r="A38" s="97">
        <v>101020121</v>
      </c>
      <c r="B38" s="103" t="s">
        <v>251</v>
      </c>
      <c r="C38" s="104">
        <v>0</v>
      </c>
      <c r="D38" s="100" t="s">
        <v>252</v>
      </c>
      <c r="E38" s="103" t="s">
        <v>253</v>
      </c>
      <c r="F38" s="104">
        <v>1634</v>
      </c>
    </row>
    <row r="39" ht="18" customHeight="1" spans="1:6">
      <c r="A39" s="97"/>
      <c r="B39" s="98" t="s">
        <v>254</v>
      </c>
      <c r="C39" s="99">
        <f>C40+C41</f>
        <v>0</v>
      </c>
      <c r="D39" s="100" t="s">
        <v>255</v>
      </c>
      <c r="E39" s="98" t="s">
        <v>256</v>
      </c>
      <c r="F39" s="99">
        <f>SUM(F40:F49)</f>
        <v>1007</v>
      </c>
    </row>
    <row r="40" ht="18" customHeight="1" spans="1:6">
      <c r="A40" s="97">
        <v>1010102</v>
      </c>
      <c r="B40" s="103" t="s">
        <v>257</v>
      </c>
      <c r="C40" s="104">
        <v>0</v>
      </c>
      <c r="D40" s="100" t="s">
        <v>258</v>
      </c>
      <c r="E40" s="103" t="s">
        <v>171</v>
      </c>
      <c r="F40" s="104">
        <v>832</v>
      </c>
    </row>
    <row r="41" ht="18" customHeight="1" spans="1:6">
      <c r="A41" s="97">
        <v>1010202</v>
      </c>
      <c r="B41" s="103" t="s">
        <v>259</v>
      </c>
      <c r="C41" s="104">
        <v>0</v>
      </c>
      <c r="D41" s="100" t="s">
        <v>260</v>
      </c>
      <c r="E41" s="103" t="s">
        <v>174</v>
      </c>
      <c r="F41" s="104">
        <v>147</v>
      </c>
    </row>
    <row r="42" ht="18" customHeight="1" spans="1:6">
      <c r="A42" s="97">
        <v>101020202</v>
      </c>
      <c r="B42" s="103" t="s">
        <v>261</v>
      </c>
      <c r="C42" s="104">
        <v>0</v>
      </c>
      <c r="D42" s="100" t="s">
        <v>262</v>
      </c>
      <c r="E42" s="103" t="s">
        <v>177</v>
      </c>
      <c r="F42" s="104">
        <v>0</v>
      </c>
    </row>
    <row r="43" ht="18" customHeight="1" spans="1:6">
      <c r="A43" s="97">
        <v>101020221</v>
      </c>
      <c r="B43" s="103" t="s">
        <v>263</v>
      </c>
      <c r="C43" s="104">
        <v>0</v>
      </c>
      <c r="D43" s="100" t="s">
        <v>264</v>
      </c>
      <c r="E43" s="103" t="s">
        <v>265</v>
      </c>
      <c r="F43" s="104">
        <v>0</v>
      </c>
    </row>
    <row r="44" ht="18" customHeight="1" spans="1:6">
      <c r="A44" s="97"/>
      <c r="B44" s="98" t="s">
        <v>266</v>
      </c>
      <c r="C44" s="99">
        <f>C45+C48</f>
        <v>0</v>
      </c>
      <c r="D44" s="100" t="s">
        <v>267</v>
      </c>
      <c r="E44" s="103" t="s">
        <v>268</v>
      </c>
      <c r="F44" s="104">
        <v>0</v>
      </c>
    </row>
    <row r="45" ht="18" customHeight="1" spans="1:6">
      <c r="A45" s="97">
        <v>1010103</v>
      </c>
      <c r="B45" s="103" t="s">
        <v>269</v>
      </c>
      <c r="C45" s="99">
        <f>C46+C47</f>
        <v>0</v>
      </c>
      <c r="D45" s="100" t="s">
        <v>270</v>
      </c>
      <c r="E45" s="103" t="s">
        <v>271</v>
      </c>
      <c r="F45" s="104">
        <v>0</v>
      </c>
    </row>
    <row r="46" ht="18" customHeight="1" spans="1:6">
      <c r="A46" s="97">
        <v>101010301</v>
      </c>
      <c r="B46" s="103" t="s">
        <v>272</v>
      </c>
      <c r="C46" s="104">
        <v>0</v>
      </c>
      <c r="D46" s="100" t="s">
        <v>273</v>
      </c>
      <c r="E46" s="103" t="s">
        <v>274</v>
      </c>
      <c r="F46" s="104">
        <v>0</v>
      </c>
    </row>
    <row r="47" ht="18" customHeight="1" spans="1:6">
      <c r="A47" s="97">
        <v>101010302</v>
      </c>
      <c r="B47" s="103" t="s">
        <v>275</v>
      </c>
      <c r="C47" s="104">
        <v>0</v>
      </c>
      <c r="D47" s="100" t="s">
        <v>276</v>
      </c>
      <c r="E47" s="103" t="s">
        <v>277</v>
      </c>
      <c r="F47" s="104">
        <v>0</v>
      </c>
    </row>
    <row r="48" ht="18" customHeight="1" spans="1:6">
      <c r="A48" s="97">
        <v>1010203</v>
      </c>
      <c r="B48" s="103" t="s">
        <v>278</v>
      </c>
      <c r="C48" s="104">
        <v>0</v>
      </c>
      <c r="D48" s="100" t="s">
        <v>279</v>
      </c>
      <c r="E48" s="103" t="s">
        <v>198</v>
      </c>
      <c r="F48" s="104">
        <v>28</v>
      </c>
    </row>
    <row r="49" ht="18" customHeight="1" spans="1:6">
      <c r="A49" s="97">
        <v>10104</v>
      </c>
      <c r="B49" s="98" t="s">
        <v>280</v>
      </c>
      <c r="C49" s="99">
        <f>SUM(C50:C66,C68:C90,C92:C94,C96:C98)</f>
        <v>17694</v>
      </c>
      <c r="D49" s="100" t="s">
        <v>281</v>
      </c>
      <c r="E49" s="103" t="s">
        <v>282</v>
      </c>
      <c r="F49" s="104">
        <v>0</v>
      </c>
    </row>
    <row r="50" ht="18" customHeight="1" spans="1:6">
      <c r="A50" s="97">
        <v>1010401</v>
      </c>
      <c r="B50" s="103" t="s">
        <v>283</v>
      </c>
      <c r="C50" s="104">
        <v>0</v>
      </c>
      <c r="D50" s="100" t="s">
        <v>284</v>
      </c>
      <c r="E50" s="98" t="s">
        <v>285</v>
      </c>
      <c r="F50" s="99">
        <f>SUM(F51:F60)</f>
        <v>311</v>
      </c>
    </row>
    <row r="51" ht="18" customHeight="1" spans="1:6">
      <c r="A51" s="97">
        <v>1010402</v>
      </c>
      <c r="B51" s="103" t="s">
        <v>286</v>
      </c>
      <c r="C51" s="104">
        <v>0</v>
      </c>
      <c r="D51" s="100" t="s">
        <v>287</v>
      </c>
      <c r="E51" s="103" t="s">
        <v>171</v>
      </c>
      <c r="F51" s="104">
        <v>246</v>
      </c>
    </row>
    <row r="52" ht="18" customHeight="1" spans="1:6">
      <c r="A52" s="97">
        <v>1010403</v>
      </c>
      <c r="B52" s="103" t="s">
        <v>288</v>
      </c>
      <c r="C52" s="104">
        <v>0</v>
      </c>
      <c r="D52" s="100" t="s">
        <v>289</v>
      </c>
      <c r="E52" s="103" t="s">
        <v>174</v>
      </c>
      <c r="F52" s="104">
        <v>25</v>
      </c>
    </row>
    <row r="53" ht="18" customHeight="1" spans="1:6">
      <c r="A53" s="97">
        <v>1010404</v>
      </c>
      <c r="B53" s="103" t="s">
        <v>290</v>
      </c>
      <c r="C53" s="104">
        <v>0</v>
      </c>
      <c r="D53" s="100" t="s">
        <v>291</v>
      </c>
      <c r="E53" s="103" t="s">
        <v>177</v>
      </c>
      <c r="F53" s="104">
        <v>0</v>
      </c>
    </row>
    <row r="54" ht="18" customHeight="1" spans="1:6">
      <c r="A54" s="97">
        <v>1010405</v>
      </c>
      <c r="B54" s="103" t="s">
        <v>292</v>
      </c>
      <c r="C54" s="104">
        <v>0</v>
      </c>
      <c r="D54" s="100" t="s">
        <v>293</v>
      </c>
      <c r="E54" s="103" t="s">
        <v>294</v>
      </c>
      <c r="F54" s="104">
        <v>0</v>
      </c>
    </row>
    <row r="55" ht="18" customHeight="1" spans="1:6">
      <c r="A55" s="97">
        <v>1010406</v>
      </c>
      <c r="B55" s="103" t="s">
        <v>295</v>
      </c>
      <c r="C55" s="104">
        <v>0</v>
      </c>
      <c r="D55" s="100" t="s">
        <v>296</v>
      </c>
      <c r="E55" s="103" t="s">
        <v>297</v>
      </c>
      <c r="F55" s="104">
        <v>0</v>
      </c>
    </row>
    <row r="56" ht="18" customHeight="1" spans="1:6">
      <c r="A56" s="97">
        <v>1010407</v>
      </c>
      <c r="B56" s="103" t="s">
        <v>298</v>
      </c>
      <c r="C56" s="104">
        <v>0</v>
      </c>
      <c r="D56" s="100" t="s">
        <v>299</v>
      </c>
      <c r="E56" s="103" t="s">
        <v>300</v>
      </c>
      <c r="F56" s="104">
        <v>0</v>
      </c>
    </row>
    <row r="57" ht="18" customHeight="1" spans="1:6">
      <c r="A57" s="97">
        <v>1010408</v>
      </c>
      <c r="B57" s="103" t="s">
        <v>301</v>
      </c>
      <c r="C57" s="104">
        <v>0</v>
      </c>
      <c r="D57" s="100" t="s">
        <v>302</v>
      </c>
      <c r="E57" s="103" t="s">
        <v>303</v>
      </c>
      <c r="F57" s="104">
        <v>0</v>
      </c>
    </row>
    <row r="58" ht="18" customHeight="1" spans="1:6">
      <c r="A58" s="97">
        <v>1010409</v>
      </c>
      <c r="B58" s="103" t="s">
        <v>304</v>
      </c>
      <c r="C58" s="104">
        <v>0</v>
      </c>
      <c r="D58" s="100" t="s">
        <v>305</v>
      </c>
      <c r="E58" s="103" t="s">
        <v>306</v>
      </c>
      <c r="F58" s="104">
        <v>0</v>
      </c>
    </row>
    <row r="59" ht="18" customHeight="1" spans="1:6">
      <c r="A59" s="97">
        <v>1010410</v>
      </c>
      <c r="B59" s="103" t="s">
        <v>307</v>
      </c>
      <c r="C59" s="104">
        <v>0</v>
      </c>
      <c r="D59" s="100" t="s">
        <v>308</v>
      </c>
      <c r="E59" s="103" t="s">
        <v>198</v>
      </c>
      <c r="F59" s="104">
        <v>0</v>
      </c>
    </row>
    <row r="60" ht="18" customHeight="1" spans="1:6">
      <c r="A60" s="97">
        <v>1010411</v>
      </c>
      <c r="B60" s="103" t="s">
        <v>309</v>
      </c>
      <c r="C60" s="104">
        <v>0</v>
      </c>
      <c r="D60" s="100" t="s">
        <v>310</v>
      </c>
      <c r="E60" s="103" t="s">
        <v>311</v>
      </c>
      <c r="F60" s="104">
        <v>40</v>
      </c>
    </row>
    <row r="61" ht="18" customHeight="1" spans="1:6">
      <c r="A61" s="97">
        <v>1010412</v>
      </c>
      <c r="B61" s="103" t="s">
        <v>312</v>
      </c>
      <c r="C61" s="104">
        <v>0</v>
      </c>
      <c r="D61" s="100" t="s">
        <v>313</v>
      </c>
      <c r="E61" s="98" t="s">
        <v>314</v>
      </c>
      <c r="F61" s="99">
        <f>SUM(F62:F71)</f>
        <v>1213</v>
      </c>
    </row>
    <row r="62" ht="18" customHeight="1" spans="1:6">
      <c r="A62" s="97">
        <v>1010413</v>
      </c>
      <c r="B62" s="103" t="s">
        <v>315</v>
      </c>
      <c r="C62" s="104">
        <v>0</v>
      </c>
      <c r="D62" s="100" t="s">
        <v>316</v>
      </c>
      <c r="E62" s="103" t="s">
        <v>171</v>
      </c>
      <c r="F62" s="104">
        <v>715</v>
      </c>
    </row>
    <row r="63" ht="18" customHeight="1" spans="1:6">
      <c r="A63" s="97">
        <v>1010414</v>
      </c>
      <c r="B63" s="103" t="s">
        <v>317</v>
      </c>
      <c r="C63" s="104">
        <v>0</v>
      </c>
      <c r="D63" s="100" t="s">
        <v>318</v>
      </c>
      <c r="E63" s="103" t="s">
        <v>174</v>
      </c>
      <c r="F63" s="104">
        <v>196</v>
      </c>
    </row>
    <row r="64" ht="18" customHeight="1" spans="1:6">
      <c r="A64" s="97">
        <v>1010415</v>
      </c>
      <c r="B64" s="103" t="s">
        <v>319</v>
      </c>
      <c r="C64" s="104">
        <v>0</v>
      </c>
      <c r="D64" s="100" t="s">
        <v>320</v>
      </c>
      <c r="E64" s="103" t="s">
        <v>177</v>
      </c>
      <c r="F64" s="104">
        <v>0</v>
      </c>
    </row>
    <row r="65" ht="18" customHeight="1" spans="1:6">
      <c r="A65" s="97">
        <v>1010416</v>
      </c>
      <c r="B65" s="103" t="s">
        <v>321</v>
      </c>
      <c r="C65" s="104">
        <v>0</v>
      </c>
      <c r="D65" s="100" t="s">
        <v>322</v>
      </c>
      <c r="E65" s="103" t="s">
        <v>323</v>
      </c>
      <c r="F65" s="104">
        <v>0</v>
      </c>
    </row>
    <row r="66" ht="18" customHeight="1" spans="1:6">
      <c r="A66" s="97">
        <v>1010417</v>
      </c>
      <c r="B66" s="103" t="s">
        <v>324</v>
      </c>
      <c r="C66" s="104">
        <v>0</v>
      </c>
      <c r="D66" s="100" t="s">
        <v>325</v>
      </c>
      <c r="E66" s="103" t="s">
        <v>326</v>
      </c>
      <c r="F66" s="104">
        <v>0</v>
      </c>
    </row>
    <row r="67" ht="18" customHeight="1" spans="1:6">
      <c r="A67" s="97">
        <v>101041702</v>
      </c>
      <c r="B67" s="103" t="s">
        <v>327</v>
      </c>
      <c r="C67" s="104">
        <v>0</v>
      </c>
      <c r="D67" s="100" t="s">
        <v>328</v>
      </c>
      <c r="E67" s="103" t="s">
        <v>329</v>
      </c>
      <c r="F67" s="104">
        <v>0</v>
      </c>
    </row>
    <row r="68" ht="18" customHeight="1" spans="1:6">
      <c r="A68" s="97">
        <v>1010418</v>
      </c>
      <c r="B68" s="103" t="s">
        <v>330</v>
      </c>
      <c r="C68" s="104">
        <v>0</v>
      </c>
      <c r="D68" s="100" t="s">
        <v>331</v>
      </c>
      <c r="E68" s="103" t="s">
        <v>332</v>
      </c>
      <c r="F68" s="104">
        <v>0</v>
      </c>
    </row>
    <row r="69" ht="18" customHeight="1" spans="1:6">
      <c r="A69" s="97">
        <v>1010419</v>
      </c>
      <c r="B69" s="103" t="s">
        <v>333</v>
      </c>
      <c r="C69" s="104">
        <v>0</v>
      </c>
      <c r="D69" s="100" t="s">
        <v>334</v>
      </c>
      <c r="E69" s="103" t="s">
        <v>335</v>
      </c>
      <c r="F69" s="104">
        <v>103</v>
      </c>
    </row>
    <row r="70" ht="18" customHeight="1" spans="1:6">
      <c r="A70" s="97">
        <v>1010420</v>
      </c>
      <c r="B70" s="103" t="s">
        <v>336</v>
      </c>
      <c r="C70" s="104">
        <v>0</v>
      </c>
      <c r="D70" s="100" t="s">
        <v>337</v>
      </c>
      <c r="E70" s="103" t="s">
        <v>198</v>
      </c>
      <c r="F70" s="104">
        <v>57</v>
      </c>
    </row>
    <row r="71" ht="18" customHeight="1" spans="1:6">
      <c r="A71" s="97">
        <v>1010421</v>
      </c>
      <c r="B71" s="103" t="s">
        <v>338</v>
      </c>
      <c r="C71" s="104">
        <v>0</v>
      </c>
      <c r="D71" s="100" t="s">
        <v>339</v>
      </c>
      <c r="E71" s="103" t="s">
        <v>340</v>
      </c>
      <c r="F71" s="104">
        <v>142</v>
      </c>
    </row>
    <row r="72" ht="18" customHeight="1" spans="1:6">
      <c r="A72" s="97">
        <v>1010422</v>
      </c>
      <c r="B72" s="103" t="s">
        <v>341</v>
      </c>
      <c r="C72" s="104">
        <v>0</v>
      </c>
      <c r="D72" s="100" t="s">
        <v>342</v>
      </c>
      <c r="E72" s="98" t="s">
        <v>343</v>
      </c>
      <c r="F72" s="99">
        <f>SUM(F73:F79)</f>
        <v>250</v>
      </c>
    </row>
    <row r="73" ht="18" customHeight="1" spans="1:6">
      <c r="A73" s="97">
        <v>1010423</v>
      </c>
      <c r="B73" s="103" t="s">
        <v>344</v>
      </c>
      <c r="C73" s="104">
        <v>0</v>
      </c>
      <c r="D73" s="100" t="s">
        <v>345</v>
      </c>
      <c r="E73" s="103" t="s">
        <v>171</v>
      </c>
      <c r="F73" s="104">
        <v>0</v>
      </c>
    </row>
    <row r="74" ht="18" customHeight="1" spans="1:6">
      <c r="A74" s="97">
        <v>1010424</v>
      </c>
      <c r="B74" s="103" t="s">
        <v>346</v>
      </c>
      <c r="C74" s="104">
        <v>0</v>
      </c>
      <c r="D74" s="100" t="s">
        <v>347</v>
      </c>
      <c r="E74" s="103" t="s">
        <v>174</v>
      </c>
      <c r="F74" s="104">
        <v>250</v>
      </c>
    </row>
    <row r="75" ht="18" customHeight="1" spans="1:6">
      <c r="A75" s="97">
        <v>1010425</v>
      </c>
      <c r="B75" s="103" t="s">
        <v>348</v>
      </c>
      <c r="C75" s="104">
        <v>0</v>
      </c>
      <c r="D75" s="100" t="s">
        <v>349</v>
      </c>
      <c r="E75" s="103" t="s">
        <v>177</v>
      </c>
      <c r="F75" s="104">
        <v>0</v>
      </c>
    </row>
    <row r="76" ht="18" customHeight="1" spans="1:6">
      <c r="A76" s="97">
        <v>1010426</v>
      </c>
      <c r="B76" s="103" t="s">
        <v>350</v>
      </c>
      <c r="C76" s="104">
        <v>0</v>
      </c>
      <c r="D76" s="100" t="s">
        <v>351</v>
      </c>
      <c r="E76" s="103" t="s">
        <v>332</v>
      </c>
      <c r="F76" s="104">
        <v>0</v>
      </c>
    </row>
    <row r="77" ht="18" customHeight="1" spans="1:6">
      <c r="A77" s="97">
        <v>1010427</v>
      </c>
      <c r="B77" s="103" t="s">
        <v>352</v>
      </c>
      <c r="C77" s="104">
        <v>0</v>
      </c>
      <c r="D77" s="100" t="s">
        <v>353</v>
      </c>
      <c r="E77" s="103" t="s">
        <v>354</v>
      </c>
      <c r="F77" s="104">
        <v>0</v>
      </c>
    </row>
    <row r="78" ht="18" customHeight="1" spans="1:6">
      <c r="A78" s="97">
        <v>1010428</v>
      </c>
      <c r="B78" s="103" t="s">
        <v>355</v>
      </c>
      <c r="C78" s="104">
        <v>0</v>
      </c>
      <c r="D78" s="100" t="s">
        <v>356</v>
      </c>
      <c r="E78" s="103" t="s">
        <v>198</v>
      </c>
      <c r="F78" s="104">
        <v>0</v>
      </c>
    </row>
    <row r="79" ht="18" customHeight="1" spans="1:6">
      <c r="A79" s="97">
        <v>1010429</v>
      </c>
      <c r="B79" s="103" t="s">
        <v>357</v>
      </c>
      <c r="C79" s="104">
        <v>0</v>
      </c>
      <c r="D79" s="100" t="s">
        <v>358</v>
      </c>
      <c r="E79" s="103" t="s">
        <v>359</v>
      </c>
      <c r="F79" s="104">
        <v>0</v>
      </c>
    </row>
    <row r="80" ht="18" customHeight="1" spans="1:6">
      <c r="A80" s="97">
        <v>1010430</v>
      </c>
      <c r="B80" s="103" t="s">
        <v>360</v>
      </c>
      <c r="C80" s="104">
        <v>0</v>
      </c>
      <c r="D80" s="100" t="s">
        <v>361</v>
      </c>
      <c r="E80" s="98" t="s">
        <v>362</v>
      </c>
      <c r="F80" s="99">
        <f>SUM(F81:F88)</f>
        <v>467</v>
      </c>
    </row>
    <row r="81" ht="18" customHeight="1" spans="1:6">
      <c r="A81" s="97">
        <v>1010431</v>
      </c>
      <c r="B81" s="103" t="s">
        <v>363</v>
      </c>
      <c r="C81" s="104">
        <v>4</v>
      </c>
      <c r="D81" s="100" t="s">
        <v>364</v>
      </c>
      <c r="E81" s="103" t="s">
        <v>171</v>
      </c>
      <c r="F81" s="104">
        <v>415</v>
      </c>
    </row>
    <row r="82" ht="18" customHeight="1" spans="1:6">
      <c r="A82" s="97">
        <v>1010432</v>
      </c>
      <c r="B82" s="103" t="s">
        <v>365</v>
      </c>
      <c r="C82" s="104">
        <v>23</v>
      </c>
      <c r="D82" s="100" t="s">
        <v>366</v>
      </c>
      <c r="E82" s="103" t="s">
        <v>174</v>
      </c>
      <c r="F82" s="104">
        <v>52</v>
      </c>
    </row>
    <row r="83" ht="18" customHeight="1" spans="1:6">
      <c r="A83" s="97">
        <v>1010433</v>
      </c>
      <c r="B83" s="103" t="s">
        <v>367</v>
      </c>
      <c r="C83" s="104">
        <v>11569</v>
      </c>
      <c r="D83" s="100" t="s">
        <v>368</v>
      </c>
      <c r="E83" s="103" t="s">
        <v>177</v>
      </c>
      <c r="F83" s="104">
        <v>0</v>
      </c>
    </row>
    <row r="84" ht="18" customHeight="1" spans="1:6">
      <c r="A84" s="97">
        <v>1010434</v>
      </c>
      <c r="B84" s="103" t="s">
        <v>369</v>
      </c>
      <c r="C84" s="104">
        <v>0</v>
      </c>
      <c r="D84" s="100" t="s">
        <v>370</v>
      </c>
      <c r="E84" s="103" t="s">
        <v>371</v>
      </c>
      <c r="F84" s="104">
        <v>0</v>
      </c>
    </row>
    <row r="85" ht="18" customHeight="1" spans="1:6">
      <c r="A85" s="97">
        <v>1010435</v>
      </c>
      <c r="B85" s="103" t="s">
        <v>372</v>
      </c>
      <c r="C85" s="104">
        <v>545</v>
      </c>
      <c r="D85" s="100" t="s">
        <v>373</v>
      </c>
      <c r="E85" s="103" t="s">
        <v>374</v>
      </c>
      <c r="F85" s="104">
        <v>0</v>
      </c>
    </row>
    <row r="86" ht="18" customHeight="1" spans="1:6">
      <c r="A86" s="97">
        <v>1010436</v>
      </c>
      <c r="B86" s="103" t="s">
        <v>375</v>
      </c>
      <c r="C86" s="104">
        <v>5479</v>
      </c>
      <c r="D86" s="100" t="s">
        <v>376</v>
      </c>
      <c r="E86" s="103" t="s">
        <v>332</v>
      </c>
      <c r="F86" s="104">
        <v>0</v>
      </c>
    </row>
    <row r="87" ht="18" customHeight="1" spans="1:6">
      <c r="A87" s="97">
        <v>1010439</v>
      </c>
      <c r="B87" s="103" t="s">
        <v>377</v>
      </c>
      <c r="C87" s="104">
        <v>5</v>
      </c>
      <c r="D87" s="100" t="s">
        <v>378</v>
      </c>
      <c r="E87" s="103" t="s">
        <v>198</v>
      </c>
      <c r="F87" s="104">
        <v>0</v>
      </c>
    </row>
    <row r="88" ht="18" customHeight="1" spans="1:6">
      <c r="A88" s="97">
        <v>1010440</v>
      </c>
      <c r="B88" s="103" t="s">
        <v>379</v>
      </c>
      <c r="C88" s="104">
        <v>6</v>
      </c>
      <c r="D88" s="100" t="s">
        <v>380</v>
      </c>
      <c r="E88" s="103" t="s">
        <v>381</v>
      </c>
      <c r="F88" s="104">
        <v>0</v>
      </c>
    </row>
    <row r="89" ht="18" customHeight="1" spans="1:6">
      <c r="A89" s="97">
        <v>1010441</v>
      </c>
      <c r="B89" s="103" t="s">
        <v>382</v>
      </c>
      <c r="C89" s="104">
        <v>6</v>
      </c>
      <c r="D89" s="100" t="s">
        <v>383</v>
      </c>
      <c r="E89" s="98" t="s">
        <v>384</v>
      </c>
      <c r="F89" s="99">
        <f>SUM(F90:F101)</f>
        <v>0</v>
      </c>
    </row>
    <row r="90" ht="18" customHeight="1" spans="1:6">
      <c r="A90" s="97">
        <v>1010442</v>
      </c>
      <c r="B90" s="103" t="s">
        <v>385</v>
      </c>
      <c r="C90" s="104">
        <v>4</v>
      </c>
      <c r="D90" s="100" t="s">
        <v>386</v>
      </c>
      <c r="E90" s="103" t="s">
        <v>171</v>
      </c>
      <c r="F90" s="104">
        <v>0</v>
      </c>
    </row>
    <row r="91" ht="18" customHeight="1" spans="1:6">
      <c r="A91" s="97">
        <v>1010443</v>
      </c>
      <c r="B91" s="103" t="s">
        <v>387</v>
      </c>
      <c r="C91" s="104">
        <v>0</v>
      </c>
      <c r="D91" s="100" t="s">
        <v>388</v>
      </c>
      <c r="E91" s="103" t="s">
        <v>174</v>
      </c>
      <c r="F91" s="104">
        <v>0</v>
      </c>
    </row>
    <row r="92" ht="18" customHeight="1" spans="1:6">
      <c r="A92" s="97">
        <v>1010444</v>
      </c>
      <c r="B92" s="103" t="s">
        <v>389</v>
      </c>
      <c r="C92" s="104">
        <v>-5</v>
      </c>
      <c r="D92" s="100" t="s">
        <v>390</v>
      </c>
      <c r="E92" s="103" t="s">
        <v>177</v>
      </c>
      <c r="F92" s="104">
        <v>0</v>
      </c>
    </row>
    <row r="93" ht="18" customHeight="1" spans="1:6">
      <c r="A93" s="97">
        <v>1010445</v>
      </c>
      <c r="B93" s="103" t="s">
        <v>391</v>
      </c>
      <c r="C93" s="104">
        <v>0</v>
      </c>
      <c r="D93" s="100" t="s">
        <v>392</v>
      </c>
      <c r="E93" s="103" t="s">
        <v>393</v>
      </c>
      <c r="F93" s="104">
        <v>0</v>
      </c>
    </row>
    <row r="94" ht="18" customHeight="1" spans="1:6">
      <c r="A94" s="97">
        <v>1010446</v>
      </c>
      <c r="B94" s="103" t="s">
        <v>394</v>
      </c>
      <c r="C94" s="104">
        <v>0</v>
      </c>
      <c r="D94" s="100" t="s">
        <v>395</v>
      </c>
      <c r="E94" s="103" t="s">
        <v>396</v>
      </c>
      <c r="F94" s="104">
        <v>0</v>
      </c>
    </row>
    <row r="95" ht="18" customHeight="1" spans="1:6">
      <c r="A95" s="97">
        <v>1010447</v>
      </c>
      <c r="B95" s="103" t="s">
        <v>397</v>
      </c>
      <c r="C95" s="104">
        <v>0</v>
      </c>
      <c r="D95" s="100" t="s">
        <v>398</v>
      </c>
      <c r="E95" s="103" t="s">
        <v>332</v>
      </c>
      <c r="F95" s="104">
        <v>0</v>
      </c>
    </row>
    <row r="96" ht="18" customHeight="1" spans="1:6">
      <c r="A96" s="97">
        <v>1010448</v>
      </c>
      <c r="B96" s="103" t="s">
        <v>399</v>
      </c>
      <c r="C96" s="104">
        <v>0</v>
      </c>
      <c r="D96" s="100" t="s">
        <v>400</v>
      </c>
      <c r="E96" s="103" t="s">
        <v>401</v>
      </c>
      <c r="F96" s="104">
        <v>0</v>
      </c>
    </row>
    <row r="97" ht="18" customHeight="1" spans="1:6">
      <c r="A97" s="97">
        <v>1010449</v>
      </c>
      <c r="B97" s="103" t="s">
        <v>402</v>
      </c>
      <c r="C97" s="104">
        <v>1</v>
      </c>
      <c r="D97" s="100" t="s">
        <v>403</v>
      </c>
      <c r="E97" s="103" t="s">
        <v>404</v>
      </c>
      <c r="F97" s="104">
        <v>0</v>
      </c>
    </row>
    <row r="98" ht="18" customHeight="1" spans="1:6">
      <c r="A98" s="97">
        <v>1010450</v>
      </c>
      <c r="B98" s="103" t="s">
        <v>405</v>
      </c>
      <c r="C98" s="104">
        <v>57</v>
      </c>
      <c r="D98" s="100" t="s">
        <v>406</v>
      </c>
      <c r="E98" s="103" t="s">
        <v>407</v>
      </c>
      <c r="F98" s="104">
        <v>0</v>
      </c>
    </row>
    <row r="99" ht="18" customHeight="1" spans="1:6">
      <c r="A99" s="97">
        <v>10105</v>
      </c>
      <c r="B99" s="98" t="s">
        <v>408</v>
      </c>
      <c r="C99" s="104">
        <v>0</v>
      </c>
      <c r="D99" s="100" t="s">
        <v>409</v>
      </c>
      <c r="E99" s="103" t="s">
        <v>410</v>
      </c>
      <c r="F99" s="104">
        <v>0</v>
      </c>
    </row>
    <row r="100" ht="18" customHeight="1" spans="1:6">
      <c r="A100" s="97">
        <v>10106</v>
      </c>
      <c r="B100" s="98" t="s">
        <v>411</v>
      </c>
      <c r="C100" s="99">
        <f>C101+C107+C105+C106</f>
        <v>9216</v>
      </c>
      <c r="D100" s="100" t="s">
        <v>412</v>
      </c>
      <c r="E100" s="103" t="s">
        <v>198</v>
      </c>
      <c r="F100" s="104">
        <v>0</v>
      </c>
    </row>
    <row r="101" ht="18" customHeight="1" spans="1:6">
      <c r="A101" s="97">
        <v>1010601</v>
      </c>
      <c r="B101" s="103" t="s">
        <v>413</v>
      </c>
      <c r="C101" s="99">
        <f>SUM(C102:C104)</f>
        <v>9838</v>
      </c>
      <c r="D101" s="100" t="s">
        <v>414</v>
      </c>
      <c r="E101" s="103" t="s">
        <v>415</v>
      </c>
      <c r="F101" s="104">
        <v>0</v>
      </c>
    </row>
    <row r="102" ht="18" customHeight="1" spans="1:6">
      <c r="A102" s="97">
        <v>101060101</v>
      </c>
      <c r="B102" s="103" t="s">
        <v>416</v>
      </c>
      <c r="C102" s="104">
        <v>0</v>
      </c>
      <c r="D102" s="100" t="s">
        <v>417</v>
      </c>
      <c r="E102" s="98" t="s">
        <v>418</v>
      </c>
      <c r="F102" s="99">
        <f>SUM(F103:F110)</f>
        <v>3115</v>
      </c>
    </row>
    <row r="103" ht="18" customHeight="1" spans="1:6">
      <c r="A103" s="97">
        <v>101060102</v>
      </c>
      <c r="B103" s="103" t="s">
        <v>419</v>
      </c>
      <c r="C103" s="104">
        <v>0</v>
      </c>
      <c r="D103" s="100" t="s">
        <v>420</v>
      </c>
      <c r="E103" s="103" t="s">
        <v>171</v>
      </c>
      <c r="F103" s="104">
        <v>2211</v>
      </c>
    </row>
    <row r="104" ht="18" customHeight="1" spans="1:6">
      <c r="A104" s="97">
        <v>101060109</v>
      </c>
      <c r="B104" s="103" t="s">
        <v>421</v>
      </c>
      <c r="C104" s="104">
        <v>9838</v>
      </c>
      <c r="D104" s="100" t="s">
        <v>422</v>
      </c>
      <c r="E104" s="103" t="s">
        <v>174</v>
      </c>
      <c r="F104" s="104">
        <v>860</v>
      </c>
    </row>
    <row r="105" ht="18" customHeight="1" spans="1:6">
      <c r="A105" s="97">
        <v>1010602</v>
      </c>
      <c r="B105" s="103" t="s">
        <v>423</v>
      </c>
      <c r="C105" s="104">
        <v>-557</v>
      </c>
      <c r="D105" s="100" t="s">
        <v>424</v>
      </c>
      <c r="E105" s="103" t="s">
        <v>177</v>
      </c>
      <c r="F105" s="104">
        <v>0</v>
      </c>
    </row>
    <row r="106" ht="18" customHeight="1" spans="1:6">
      <c r="A106" s="97">
        <v>1010603</v>
      </c>
      <c r="B106" s="103" t="s">
        <v>425</v>
      </c>
      <c r="C106" s="104">
        <v>-75</v>
      </c>
      <c r="D106" s="100" t="s">
        <v>426</v>
      </c>
      <c r="E106" s="103" t="s">
        <v>427</v>
      </c>
      <c r="F106" s="104">
        <v>0</v>
      </c>
    </row>
    <row r="107" ht="18" customHeight="1" spans="1:6">
      <c r="A107" s="97">
        <v>1010620</v>
      </c>
      <c r="B107" s="103" t="s">
        <v>428</v>
      </c>
      <c r="C107" s="104">
        <v>10</v>
      </c>
      <c r="D107" s="100" t="s">
        <v>429</v>
      </c>
      <c r="E107" s="103" t="s">
        <v>430</v>
      </c>
      <c r="F107" s="104">
        <v>0</v>
      </c>
    </row>
    <row r="108" ht="18" customHeight="1" spans="1:6">
      <c r="A108" s="97">
        <v>10107</v>
      </c>
      <c r="B108" s="98" t="s">
        <v>431</v>
      </c>
      <c r="C108" s="99">
        <f>SUM(C109:C112)</f>
        <v>354</v>
      </c>
      <c r="D108" s="100" t="s">
        <v>432</v>
      </c>
      <c r="E108" s="103" t="s">
        <v>433</v>
      </c>
      <c r="F108" s="104">
        <v>0</v>
      </c>
    </row>
    <row r="109" ht="18" customHeight="1" spans="1:6">
      <c r="A109" s="97">
        <v>1010701</v>
      </c>
      <c r="B109" s="103" t="s">
        <v>434</v>
      </c>
      <c r="C109" s="104">
        <v>0</v>
      </c>
      <c r="D109" s="100" t="s">
        <v>435</v>
      </c>
      <c r="E109" s="103" t="s">
        <v>198</v>
      </c>
      <c r="F109" s="104">
        <v>0</v>
      </c>
    </row>
    <row r="110" ht="18" customHeight="1" spans="1:6">
      <c r="A110" s="97">
        <v>1010702</v>
      </c>
      <c r="B110" s="103" t="s">
        <v>436</v>
      </c>
      <c r="C110" s="104">
        <v>0</v>
      </c>
      <c r="D110" s="100" t="s">
        <v>437</v>
      </c>
      <c r="E110" s="103" t="s">
        <v>438</v>
      </c>
      <c r="F110" s="104">
        <v>44</v>
      </c>
    </row>
    <row r="111" ht="18" customHeight="1" spans="1:6">
      <c r="A111" s="97">
        <v>1010719</v>
      </c>
      <c r="B111" s="103" t="s">
        <v>439</v>
      </c>
      <c r="C111" s="104">
        <v>354</v>
      </c>
      <c r="D111" s="100" t="s">
        <v>440</v>
      </c>
      <c r="E111" s="98" t="s">
        <v>441</v>
      </c>
      <c r="F111" s="99">
        <f>SUM(F112:F121)</f>
        <v>745</v>
      </c>
    </row>
    <row r="112" ht="18" customHeight="1" spans="1:6">
      <c r="A112" s="97">
        <v>1010720</v>
      </c>
      <c r="B112" s="103" t="s">
        <v>442</v>
      </c>
      <c r="C112" s="104">
        <v>0</v>
      </c>
      <c r="D112" s="100" t="s">
        <v>443</v>
      </c>
      <c r="E112" s="103" t="s">
        <v>171</v>
      </c>
      <c r="F112" s="104">
        <v>573</v>
      </c>
    </row>
    <row r="113" ht="18" customHeight="1" spans="1:6">
      <c r="A113" s="97">
        <v>10109</v>
      </c>
      <c r="B113" s="98" t="s">
        <v>444</v>
      </c>
      <c r="C113" s="104">
        <v>12418</v>
      </c>
      <c r="D113" s="100" t="s">
        <v>445</v>
      </c>
      <c r="E113" s="103" t="s">
        <v>174</v>
      </c>
      <c r="F113" s="104">
        <v>43</v>
      </c>
    </row>
    <row r="114" ht="18" customHeight="1" spans="1:6">
      <c r="A114" s="97">
        <v>1010918</v>
      </c>
      <c r="B114" s="103" t="s">
        <v>446</v>
      </c>
      <c r="C114" s="104">
        <v>0</v>
      </c>
      <c r="D114" s="100" t="s">
        <v>447</v>
      </c>
      <c r="E114" s="103" t="s">
        <v>177</v>
      </c>
      <c r="F114" s="104">
        <v>0</v>
      </c>
    </row>
    <row r="115" ht="18" customHeight="1" spans="1:6">
      <c r="A115" s="97">
        <v>1010921</v>
      </c>
      <c r="B115" s="103" t="s">
        <v>448</v>
      </c>
      <c r="C115" s="104">
        <v>0</v>
      </c>
      <c r="D115" s="100" t="s">
        <v>449</v>
      </c>
      <c r="E115" s="103" t="s">
        <v>450</v>
      </c>
      <c r="F115" s="104">
        <v>0</v>
      </c>
    </row>
    <row r="116" ht="18" customHeight="1" spans="1:6">
      <c r="A116" s="97">
        <v>1010922</v>
      </c>
      <c r="B116" s="103" t="s">
        <v>451</v>
      </c>
      <c r="C116" s="104">
        <v>0</v>
      </c>
      <c r="D116" s="100" t="s">
        <v>452</v>
      </c>
      <c r="E116" s="103" t="s">
        <v>453</v>
      </c>
      <c r="F116" s="104">
        <v>0</v>
      </c>
    </row>
    <row r="117" ht="18" customHeight="1" spans="1:6">
      <c r="A117" s="97">
        <v>10110</v>
      </c>
      <c r="B117" s="98" t="s">
        <v>454</v>
      </c>
      <c r="C117" s="104">
        <v>4732</v>
      </c>
      <c r="D117" s="100" t="s">
        <v>455</v>
      </c>
      <c r="E117" s="103" t="s">
        <v>456</v>
      </c>
      <c r="F117" s="104">
        <v>0</v>
      </c>
    </row>
    <row r="118" ht="18" customHeight="1" spans="1:6">
      <c r="A118" s="97">
        <v>10111</v>
      </c>
      <c r="B118" s="98" t="s">
        <v>457</v>
      </c>
      <c r="C118" s="104">
        <v>4836</v>
      </c>
      <c r="D118" s="100" t="s">
        <v>458</v>
      </c>
      <c r="E118" s="103" t="s">
        <v>459</v>
      </c>
      <c r="F118" s="104">
        <v>0</v>
      </c>
    </row>
    <row r="119" ht="18" customHeight="1" spans="1:6">
      <c r="A119" s="97">
        <v>1011101</v>
      </c>
      <c r="B119" s="103" t="s">
        <v>460</v>
      </c>
      <c r="C119" s="104">
        <v>0</v>
      </c>
      <c r="D119" s="100" t="s">
        <v>461</v>
      </c>
      <c r="E119" s="103" t="s">
        <v>462</v>
      </c>
      <c r="F119" s="104">
        <v>10</v>
      </c>
    </row>
    <row r="120" ht="18" customHeight="1" spans="1:6">
      <c r="A120" s="97">
        <v>10112</v>
      </c>
      <c r="B120" s="98" t="s">
        <v>463</v>
      </c>
      <c r="C120" s="104">
        <v>4893</v>
      </c>
      <c r="D120" s="100" t="s">
        <v>464</v>
      </c>
      <c r="E120" s="103" t="s">
        <v>198</v>
      </c>
      <c r="F120" s="104">
        <v>119</v>
      </c>
    </row>
    <row r="121" ht="18" customHeight="1" spans="1:6">
      <c r="A121" s="97">
        <v>10113</v>
      </c>
      <c r="B121" s="98" t="s">
        <v>465</v>
      </c>
      <c r="C121" s="104">
        <v>3629</v>
      </c>
      <c r="D121" s="100" t="s">
        <v>466</v>
      </c>
      <c r="E121" s="103" t="s">
        <v>467</v>
      </c>
      <c r="F121" s="104">
        <v>0</v>
      </c>
    </row>
    <row r="122" ht="18" customHeight="1" spans="1:6">
      <c r="A122" s="97">
        <v>10114</v>
      </c>
      <c r="B122" s="98" t="s">
        <v>468</v>
      </c>
      <c r="C122" s="104">
        <v>0</v>
      </c>
      <c r="D122" s="100" t="s">
        <v>469</v>
      </c>
      <c r="E122" s="98" t="s">
        <v>470</v>
      </c>
      <c r="F122" s="99">
        <f>SUM(F123:F133)</f>
        <v>0</v>
      </c>
    </row>
    <row r="123" ht="18" customHeight="1" spans="1:6">
      <c r="A123" s="97">
        <v>10115</v>
      </c>
      <c r="B123" s="98" t="s">
        <v>471</v>
      </c>
      <c r="C123" s="104">
        <v>0</v>
      </c>
      <c r="D123" s="100" t="s">
        <v>472</v>
      </c>
      <c r="E123" s="103" t="s">
        <v>171</v>
      </c>
      <c r="F123" s="104">
        <v>0</v>
      </c>
    </row>
    <row r="124" ht="18" customHeight="1" spans="1:6">
      <c r="A124" s="97">
        <v>10116</v>
      </c>
      <c r="B124" s="98" t="s">
        <v>473</v>
      </c>
      <c r="C124" s="104">
        <v>0</v>
      </c>
      <c r="D124" s="100" t="s">
        <v>474</v>
      </c>
      <c r="E124" s="103" t="s">
        <v>174</v>
      </c>
      <c r="F124" s="104">
        <v>0</v>
      </c>
    </row>
    <row r="125" ht="18" customHeight="1" spans="1:6">
      <c r="A125" s="97">
        <v>10117</v>
      </c>
      <c r="B125" s="98" t="s">
        <v>475</v>
      </c>
      <c r="C125" s="104">
        <v>0</v>
      </c>
      <c r="D125" s="100" t="s">
        <v>476</v>
      </c>
      <c r="E125" s="103" t="s">
        <v>177</v>
      </c>
      <c r="F125" s="104">
        <v>0</v>
      </c>
    </row>
    <row r="126" ht="18" customHeight="1" spans="1:6">
      <c r="A126" s="97">
        <v>10118</v>
      </c>
      <c r="B126" s="98" t="s">
        <v>477</v>
      </c>
      <c r="C126" s="104">
        <v>1006</v>
      </c>
      <c r="D126" s="100" t="s">
        <v>478</v>
      </c>
      <c r="E126" s="103" t="s">
        <v>479</v>
      </c>
      <c r="F126" s="104">
        <v>0</v>
      </c>
    </row>
    <row r="127" ht="18" customHeight="1" spans="1:6">
      <c r="A127" s="97">
        <v>10119</v>
      </c>
      <c r="B127" s="98" t="s">
        <v>480</v>
      </c>
      <c r="C127" s="104">
        <v>8366</v>
      </c>
      <c r="D127" s="100" t="s">
        <v>481</v>
      </c>
      <c r="E127" s="103" t="s">
        <v>482</v>
      </c>
      <c r="F127" s="104">
        <v>0</v>
      </c>
    </row>
    <row r="128" ht="18" customHeight="1" spans="1:6">
      <c r="A128" s="97">
        <v>10120</v>
      </c>
      <c r="B128" s="98" t="s">
        <v>483</v>
      </c>
      <c r="C128" s="104">
        <v>0</v>
      </c>
      <c r="D128" s="100" t="s">
        <v>484</v>
      </c>
      <c r="E128" s="103" t="s">
        <v>485</v>
      </c>
      <c r="F128" s="104">
        <v>0</v>
      </c>
    </row>
    <row r="129" ht="18" customHeight="1" spans="1:6">
      <c r="A129" s="97">
        <v>10121</v>
      </c>
      <c r="B129" s="98" t="s">
        <v>486</v>
      </c>
      <c r="C129" s="104">
        <v>376</v>
      </c>
      <c r="D129" s="100" t="s">
        <v>487</v>
      </c>
      <c r="E129" s="103" t="s">
        <v>488</v>
      </c>
      <c r="F129" s="104">
        <v>0</v>
      </c>
    </row>
    <row r="130" ht="18" customHeight="1" spans="1:6">
      <c r="A130" s="97">
        <v>10199</v>
      </c>
      <c r="B130" s="98" t="s">
        <v>489</v>
      </c>
      <c r="C130" s="104">
        <v>0</v>
      </c>
      <c r="D130" s="100" t="s">
        <v>490</v>
      </c>
      <c r="E130" s="103" t="s">
        <v>491</v>
      </c>
      <c r="F130" s="104">
        <v>0</v>
      </c>
    </row>
    <row r="131" ht="18" customHeight="1" spans="1:6">
      <c r="A131" s="97">
        <v>103</v>
      </c>
      <c r="B131" s="98" t="s">
        <v>492</v>
      </c>
      <c r="C131" s="99">
        <f>C132+C155+C210+C239+C258+C296+C299+C305</f>
        <v>237377</v>
      </c>
      <c r="D131" s="100" t="s">
        <v>493</v>
      </c>
      <c r="E131" s="103" t="s">
        <v>494</v>
      </c>
      <c r="F131" s="104">
        <v>0</v>
      </c>
    </row>
    <row r="132" ht="18" customHeight="1" spans="1:6">
      <c r="A132" s="97">
        <v>10302</v>
      </c>
      <c r="B132" s="98" t="s">
        <v>495</v>
      </c>
      <c r="C132" s="99">
        <f>SUM(C133,C140:C152)</f>
        <v>13830</v>
      </c>
      <c r="D132" s="100" t="s">
        <v>496</v>
      </c>
      <c r="E132" s="103" t="s">
        <v>198</v>
      </c>
      <c r="F132" s="104">
        <v>0</v>
      </c>
    </row>
    <row r="133" ht="18" customHeight="1" spans="1:6">
      <c r="A133" s="97">
        <v>1030203</v>
      </c>
      <c r="B133" s="103" t="s">
        <v>497</v>
      </c>
      <c r="C133" s="99">
        <f>SUM(C134:C137,C139)</f>
        <v>8257</v>
      </c>
      <c r="D133" s="100" t="s">
        <v>498</v>
      </c>
      <c r="E133" s="103" t="s">
        <v>499</v>
      </c>
      <c r="F133" s="104">
        <v>0</v>
      </c>
    </row>
    <row r="134" ht="18" customHeight="1" spans="1:6">
      <c r="A134" s="97">
        <v>103020301</v>
      </c>
      <c r="B134" s="103" t="s">
        <v>500</v>
      </c>
      <c r="C134" s="104">
        <v>8255</v>
      </c>
      <c r="D134" s="100" t="s">
        <v>501</v>
      </c>
      <c r="E134" s="98" t="s">
        <v>502</v>
      </c>
      <c r="F134" s="99">
        <f>SUM(F135:F140)</f>
        <v>0</v>
      </c>
    </row>
    <row r="135" ht="18" customHeight="1" spans="1:6">
      <c r="A135" s="97">
        <v>103020302</v>
      </c>
      <c r="B135" s="103" t="s">
        <v>503</v>
      </c>
      <c r="C135" s="104">
        <v>0</v>
      </c>
      <c r="D135" s="100" t="s">
        <v>504</v>
      </c>
      <c r="E135" s="103" t="s">
        <v>171</v>
      </c>
      <c r="F135" s="104">
        <v>0</v>
      </c>
    </row>
    <row r="136" ht="18" customHeight="1" spans="1:6">
      <c r="A136" s="97">
        <v>103020303</v>
      </c>
      <c r="B136" s="103" t="s">
        <v>505</v>
      </c>
      <c r="C136" s="104">
        <v>0</v>
      </c>
      <c r="D136" s="100" t="s">
        <v>506</v>
      </c>
      <c r="E136" s="103" t="s">
        <v>174</v>
      </c>
      <c r="F136" s="104">
        <v>0</v>
      </c>
    </row>
    <row r="137" ht="18" customHeight="1" spans="1:6">
      <c r="A137" s="97">
        <v>103020304</v>
      </c>
      <c r="B137" s="103" t="s">
        <v>507</v>
      </c>
      <c r="C137" s="104">
        <v>0</v>
      </c>
      <c r="D137" s="100" t="s">
        <v>508</v>
      </c>
      <c r="E137" s="103" t="s">
        <v>177</v>
      </c>
      <c r="F137" s="104">
        <v>0</v>
      </c>
    </row>
    <row r="138" ht="18" customHeight="1" spans="1:6">
      <c r="A138" s="97">
        <v>103020305</v>
      </c>
      <c r="B138" s="103" t="s">
        <v>509</v>
      </c>
      <c r="C138" s="104">
        <v>0</v>
      </c>
      <c r="D138" s="100" t="s">
        <v>510</v>
      </c>
      <c r="E138" s="103" t="s">
        <v>511</v>
      </c>
      <c r="F138" s="104">
        <v>0</v>
      </c>
    </row>
    <row r="139" ht="18" customHeight="1" spans="1:6">
      <c r="A139" s="97">
        <v>103020399</v>
      </c>
      <c r="B139" s="103" t="s">
        <v>512</v>
      </c>
      <c r="C139" s="104">
        <v>2</v>
      </c>
      <c r="D139" s="100" t="s">
        <v>513</v>
      </c>
      <c r="E139" s="103" t="s">
        <v>198</v>
      </c>
      <c r="F139" s="104">
        <v>0</v>
      </c>
    </row>
    <row r="140" ht="18" customHeight="1" spans="1:6">
      <c r="A140" s="97">
        <v>1030205</v>
      </c>
      <c r="B140" s="103" t="s">
        <v>514</v>
      </c>
      <c r="C140" s="104">
        <v>0</v>
      </c>
      <c r="D140" s="100" t="s">
        <v>515</v>
      </c>
      <c r="E140" s="103" t="s">
        <v>516</v>
      </c>
      <c r="F140" s="104">
        <v>0</v>
      </c>
    </row>
    <row r="141" ht="18" customHeight="1" spans="1:6">
      <c r="A141" s="97">
        <v>1030210</v>
      </c>
      <c r="B141" s="103" t="s">
        <v>517</v>
      </c>
      <c r="C141" s="104">
        <v>0</v>
      </c>
      <c r="D141" s="100" t="s">
        <v>518</v>
      </c>
      <c r="E141" s="98" t="s">
        <v>519</v>
      </c>
      <c r="F141" s="99">
        <f>SUM(F142:F148)</f>
        <v>0</v>
      </c>
    </row>
    <row r="142" ht="18" customHeight="1" spans="1:6">
      <c r="A142" s="97">
        <v>1030212</v>
      </c>
      <c r="B142" s="103" t="s">
        <v>520</v>
      </c>
      <c r="C142" s="104">
        <v>0</v>
      </c>
      <c r="D142" s="100" t="s">
        <v>521</v>
      </c>
      <c r="E142" s="103" t="s">
        <v>171</v>
      </c>
      <c r="F142" s="104">
        <v>0</v>
      </c>
    </row>
    <row r="143" ht="18" customHeight="1" spans="1:6">
      <c r="A143" s="97">
        <v>1030216</v>
      </c>
      <c r="B143" s="103" t="s">
        <v>522</v>
      </c>
      <c r="C143" s="104">
        <v>5485</v>
      </c>
      <c r="D143" s="100" t="s">
        <v>523</v>
      </c>
      <c r="E143" s="103" t="s">
        <v>174</v>
      </c>
      <c r="F143" s="104">
        <v>0</v>
      </c>
    </row>
    <row r="144" ht="18" customHeight="1" spans="1:6">
      <c r="A144" s="97">
        <v>1030217</v>
      </c>
      <c r="B144" s="103" t="s">
        <v>524</v>
      </c>
      <c r="C144" s="104">
        <v>-1</v>
      </c>
      <c r="D144" s="100" t="s">
        <v>525</v>
      </c>
      <c r="E144" s="103" t="s">
        <v>177</v>
      </c>
      <c r="F144" s="104">
        <v>0</v>
      </c>
    </row>
    <row r="145" ht="18" customHeight="1" spans="1:6">
      <c r="A145" s="97">
        <v>1030218</v>
      </c>
      <c r="B145" s="103" t="s">
        <v>526</v>
      </c>
      <c r="C145" s="104">
        <v>0</v>
      </c>
      <c r="D145" s="100" t="s">
        <v>527</v>
      </c>
      <c r="E145" s="103" t="s">
        <v>528</v>
      </c>
      <c r="F145" s="104">
        <v>0</v>
      </c>
    </row>
    <row r="146" ht="18" customHeight="1" spans="1:6">
      <c r="A146" s="97">
        <v>1030219</v>
      </c>
      <c r="B146" s="103" t="s">
        <v>529</v>
      </c>
      <c r="C146" s="104">
        <v>0</v>
      </c>
      <c r="D146" s="100" t="s">
        <v>530</v>
      </c>
      <c r="E146" s="103" t="s">
        <v>531</v>
      </c>
      <c r="F146" s="104">
        <v>0</v>
      </c>
    </row>
    <row r="147" ht="18" customHeight="1" spans="1:6">
      <c r="A147" s="97">
        <v>1030220</v>
      </c>
      <c r="B147" s="103" t="s">
        <v>532</v>
      </c>
      <c r="C147" s="104">
        <v>0</v>
      </c>
      <c r="D147" s="100" t="s">
        <v>533</v>
      </c>
      <c r="E147" s="103" t="s">
        <v>198</v>
      </c>
      <c r="F147" s="104">
        <v>0</v>
      </c>
    </row>
    <row r="148" ht="18" customHeight="1" spans="1:6">
      <c r="A148" s="97">
        <v>1030222</v>
      </c>
      <c r="B148" s="103" t="s">
        <v>534</v>
      </c>
      <c r="C148" s="104">
        <v>89</v>
      </c>
      <c r="D148" s="100" t="s">
        <v>535</v>
      </c>
      <c r="E148" s="103" t="s">
        <v>536</v>
      </c>
      <c r="F148" s="104">
        <v>0</v>
      </c>
    </row>
    <row r="149" ht="18" customHeight="1" spans="1:6">
      <c r="A149" s="97">
        <v>1030223</v>
      </c>
      <c r="B149" s="103" t="s">
        <v>537</v>
      </c>
      <c r="C149" s="104">
        <v>0</v>
      </c>
      <c r="D149" s="100" t="s">
        <v>538</v>
      </c>
      <c r="E149" s="98" t="s">
        <v>539</v>
      </c>
      <c r="F149" s="99">
        <f>SUM(F150:F154)</f>
        <v>419</v>
      </c>
    </row>
    <row r="150" ht="18" customHeight="1" spans="1:6">
      <c r="A150" s="97">
        <v>1030224</v>
      </c>
      <c r="B150" s="103" t="s">
        <v>540</v>
      </c>
      <c r="C150" s="104">
        <v>0</v>
      </c>
      <c r="D150" s="100" t="s">
        <v>541</v>
      </c>
      <c r="E150" s="103" t="s">
        <v>171</v>
      </c>
      <c r="F150" s="104">
        <v>0</v>
      </c>
    </row>
    <row r="151" ht="18" customHeight="1" spans="1:6">
      <c r="A151" s="97">
        <v>1030225</v>
      </c>
      <c r="B151" s="103" t="s">
        <v>542</v>
      </c>
      <c r="C151" s="104">
        <v>0</v>
      </c>
      <c r="D151" s="100" t="s">
        <v>543</v>
      </c>
      <c r="E151" s="103" t="s">
        <v>174</v>
      </c>
      <c r="F151" s="104">
        <v>0</v>
      </c>
    </row>
    <row r="152" ht="18" customHeight="1" spans="1:6">
      <c r="A152" s="97">
        <v>1030299</v>
      </c>
      <c r="B152" s="103" t="s">
        <v>544</v>
      </c>
      <c r="C152" s="99">
        <f>C153+C154</f>
        <v>0</v>
      </c>
      <c r="D152" s="100" t="s">
        <v>545</v>
      </c>
      <c r="E152" s="103" t="s">
        <v>177</v>
      </c>
      <c r="F152" s="104">
        <v>0</v>
      </c>
    </row>
    <row r="153" ht="18" customHeight="1" spans="1:6">
      <c r="A153" s="97">
        <v>103029901</v>
      </c>
      <c r="B153" s="103" t="s">
        <v>546</v>
      </c>
      <c r="C153" s="104">
        <v>0</v>
      </c>
      <c r="D153" s="100" t="s">
        <v>547</v>
      </c>
      <c r="E153" s="103" t="s">
        <v>548</v>
      </c>
      <c r="F153" s="104">
        <v>37</v>
      </c>
    </row>
    <row r="154" ht="18" customHeight="1" spans="1:6">
      <c r="A154" s="97">
        <v>103029999</v>
      </c>
      <c r="B154" s="103" t="s">
        <v>549</v>
      </c>
      <c r="C154" s="104">
        <v>0</v>
      </c>
      <c r="D154" s="100" t="s">
        <v>550</v>
      </c>
      <c r="E154" s="103" t="s">
        <v>551</v>
      </c>
      <c r="F154" s="104">
        <v>382</v>
      </c>
    </row>
    <row r="155" ht="18" customHeight="1" spans="1:6">
      <c r="A155" s="97">
        <v>10304</v>
      </c>
      <c r="B155" s="98" t="s">
        <v>552</v>
      </c>
      <c r="C155" s="99">
        <f>SUM(C156:C181,C183,C184,C186:C188,C190,C192,C193,C195,C197:C209)</f>
        <v>7987</v>
      </c>
      <c r="D155" s="100" t="s">
        <v>553</v>
      </c>
      <c r="E155" s="98" t="s">
        <v>554</v>
      </c>
      <c r="F155" s="99">
        <f>SUM(F156:F161)</f>
        <v>101</v>
      </c>
    </row>
    <row r="156" ht="18" customHeight="1" spans="1:6">
      <c r="A156" s="97">
        <v>1030401</v>
      </c>
      <c r="B156" s="103" t="s">
        <v>555</v>
      </c>
      <c r="C156" s="104">
        <v>615</v>
      </c>
      <c r="D156" s="100" t="s">
        <v>556</v>
      </c>
      <c r="E156" s="103" t="s">
        <v>171</v>
      </c>
      <c r="F156" s="104">
        <v>88</v>
      </c>
    </row>
    <row r="157" ht="18" customHeight="1" spans="1:6">
      <c r="A157" s="97">
        <v>1030402</v>
      </c>
      <c r="B157" s="103" t="s">
        <v>557</v>
      </c>
      <c r="C157" s="104">
        <v>0</v>
      </c>
      <c r="D157" s="100" t="s">
        <v>558</v>
      </c>
      <c r="E157" s="103" t="s">
        <v>174</v>
      </c>
      <c r="F157" s="104">
        <v>13</v>
      </c>
    </row>
    <row r="158" ht="18" customHeight="1" spans="1:6">
      <c r="A158" s="97">
        <v>1030403</v>
      </c>
      <c r="B158" s="103" t="s">
        <v>559</v>
      </c>
      <c r="C158" s="104">
        <v>0</v>
      </c>
      <c r="D158" s="100" t="s">
        <v>560</v>
      </c>
      <c r="E158" s="103" t="s">
        <v>177</v>
      </c>
      <c r="F158" s="104">
        <v>0</v>
      </c>
    </row>
    <row r="159" ht="18" customHeight="1" spans="1:6">
      <c r="A159" s="97">
        <v>1030404</v>
      </c>
      <c r="B159" s="103" t="s">
        <v>561</v>
      </c>
      <c r="C159" s="104">
        <v>0</v>
      </c>
      <c r="D159" s="100" t="s">
        <v>562</v>
      </c>
      <c r="E159" s="103" t="s">
        <v>219</v>
      </c>
      <c r="F159" s="104">
        <v>0</v>
      </c>
    </row>
    <row r="160" ht="18" customHeight="1" spans="1:6">
      <c r="A160" s="97">
        <v>1030406</v>
      </c>
      <c r="B160" s="103" t="s">
        <v>563</v>
      </c>
      <c r="C160" s="104">
        <v>0</v>
      </c>
      <c r="D160" s="100" t="s">
        <v>564</v>
      </c>
      <c r="E160" s="103" t="s">
        <v>198</v>
      </c>
      <c r="F160" s="104">
        <v>0</v>
      </c>
    </row>
    <row r="161" ht="18" customHeight="1" spans="1:6">
      <c r="A161" s="97">
        <v>1030407</v>
      </c>
      <c r="B161" s="103" t="s">
        <v>565</v>
      </c>
      <c r="C161" s="104">
        <v>15</v>
      </c>
      <c r="D161" s="100" t="s">
        <v>566</v>
      </c>
      <c r="E161" s="103" t="s">
        <v>567</v>
      </c>
      <c r="F161" s="104">
        <v>0</v>
      </c>
    </row>
    <row r="162" ht="18" customHeight="1" spans="1:6">
      <c r="A162" s="97">
        <v>1030408</v>
      </c>
      <c r="B162" s="103" t="s">
        <v>568</v>
      </c>
      <c r="C162" s="104">
        <v>0</v>
      </c>
      <c r="D162" s="100" t="s">
        <v>569</v>
      </c>
      <c r="E162" s="98" t="s">
        <v>570</v>
      </c>
      <c r="F162" s="99">
        <f>SUM(F163:F168)</f>
        <v>771</v>
      </c>
    </row>
    <row r="163" ht="18" customHeight="1" spans="1:6">
      <c r="A163" s="97">
        <v>1030409</v>
      </c>
      <c r="B163" s="103" t="s">
        <v>571</v>
      </c>
      <c r="C163" s="104">
        <v>0</v>
      </c>
      <c r="D163" s="100" t="s">
        <v>572</v>
      </c>
      <c r="E163" s="103" t="s">
        <v>171</v>
      </c>
      <c r="F163" s="104">
        <v>379</v>
      </c>
    </row>
    <row r="164" ht="18" customHeight="1" spans="1:6">
      <c r="A164" s="97">
        <v>1030410</v>
      </c>
      <c r="B164" s="103" t="s">
        <v>573</v>
      </c>
      <c r="C164" s="104">
        <v>0</v>
      </c>
      <c r="D164" s="100" t="s">
        <v>574</v>
      </c>
      <c r="E164" s="103" t="s">
        <v>174</v>
      </c>
      <c r="F164" s="104">
        <v>32</v>
      </c>
    </row>
    <row r="165" ht="18" customHeight="1" spans="1:6">
      <c r="A165" s="97">
        <v>1030413</v>
      </c>
      <c r="B165" s="103" t="s">
        <v>575</v>
      </c>
      <c r="C165" s="104">
        <v>0</v>
      </c>
      <c r="D165" s="100" t="s">
        <v>576</v>
      </c>
      <c r="E165" s="103" t="s">
        <v>177</v>
      </c>
      <c r="F165" s="104">
        <v>0</v>
      </c>
    </row>
    <row r="166" ht="18" customHeight="1" spans="1:6">
      <c r="A166" s="97">
        <v>1030414</v>
      </c>
      <c r="B166" s="103" t="s">
        <v>577</v>
      </c>
      <c r="C166" s="104">
        <v>0</v>
      </c>
      <c r="D166" s="100" t="s">
        <v>578</v>
      </c>
      <c r="E166" s="103" t="s">
        <v>579</v>
      </c>
      <c r="F166" s="104">
        <v>0</v>
      </c>
    </row>
    <row r="167" ht="18" customHeight="1" spans="1:6">
      <c r="A167" s="97">
        <v>1030415</v>
      </c>
      <c r="B167" s="103" t="s">
        <v>580</v>
      </c>
      <c r="C167" s="104">
        <v>0</v>
      </c>
      <c r="D167" s="100" t="s">
        <v>581</v>
      </c>
      <c r="E167" s="103" t="s">
        <v>198</v>
      </c>
      <c r="F167" s="104">
        <v>0</v>
      </c>
    </row>
    <row r="168" ht="18" customHeight="1" spans="1:6">
      <c r="A168" s="97">
        <v>1030416</v>
      </c>
      <c r="B168" s="103" t="s">
        <v>582</v>
      </c>
      <c r="C168" s="104">
        <v>0</v>
      </c>
      <c r="D168" s="100" t="s">
        <v>583</v>
      </c>
      <c r="E168" s="103" t="s">
        <v>584</v>
      </c>
      <c r="F168" s="104">
        <v>360</v>
      </c>
    </row>
    <row r="169" ht="18" customHeight="1" spans="1:6">
      <c r="A169" s="97">
        <v>1030417</v>
      </c>
      <c r="B169" s="103" t="s">
        <v>585</v>
      </c>
      <c r="C169" s="104">
        <v>0</v>
      </c>
      <c r="D169" s="100" t="s">
        <v>586</v>
      </c>
      <c r="E169" s="98" t="s">
        <v>587</v>
      </c>
      <c r="F169" s="99">
        <f>SUM(F170:F175)</f>
        <v>1987</v>
      </c>
    </row>
    <row r="170" ht="18" customHeight="1" spans="1:6">
      <c r="A170" s="97">
        <v>1030418</v>
      </c>
      <c r="B170" s="103" t="s">
        <v>588</v>
      </c>
      <c r="C170" s="104">
        <v>0</v>
      </c>
      <c r="D170" s="100" t="s">
        <v>589</v>
      </c>
      <c r="E170" s="103" t="s">
        <v>171</v>
      </c>
      <c r="F170" s="104">
        <v>1623</v>
      </c>
    </row>
    <row r="171" ht="18" customHeight="1" spans="1:6">
      <c r="A171" s="97">
        <v>1030419</v>
      </c>
      <c r="B171" s="103" t="s">
        <v>590</v>
      </c>
      <c r="C171" s="104">
        <v>0</v>
      </c>
      <c r="D171" s="100" t="s">
        <v>591</v>
      </c>
      <c r="E171" s="103" t="s">
        <v>174</v>
      </c>
      <c r="F171" s="104">
        <v>169</v>
      </c>
    </row>
    <row r="172" ht="18" customHeight="1" spans="1:6">
      <c r="A172" s="97">
        <v>1030420</v>
      </c>
      <c r="B172" s="103" t="s">
        <v>592</v>
      </c>
      <c r="C172" s="104">
        <v>0</v>
      </c>
      <c r="D172" s="100" t="s">
        <v>593</v>
      </c>
      <c r="E172" s="103" t="s">
        <v>177</v>
      </c>
      <c r="F172" s="104">
        <v>0</v>
      </c>
    </row>
    <row r="173" ht="18" customHeight="1" spans="1:6">
      <c r="A173" s="97">
        <v>1030422</v>
      </c>
      <c r="B173" s="103" t="s">
        <v>594</v>
      </c>
      <c r="C173" s="104">
        <v>0</v>
      </c>
      <c r="D173" s="100" t="s">
        <v>595</v>
      </c>
      <c r="E173" s="103" t="s">
        <v>596</v>
      </c>
      <c r="F173" s="104">
        <v>0</v>
      </c>
    </row>
    <row r="174" ht="18" customHeight="1" spans="1:6">
      <c r="A174" s="97">
        <v>1030424</v>
      </c>
      <c r="B174" s="103" t="s">
        <v>597</v>
      </c>
      <c r="C174" s="104">
        <v>1645</v>
      </c>
      <c r="D174" s="100" t="s">
        <v>598</v>
      </c>
      <c r="E174" s="103" t="s">
        <v>198</v>
      </c>
      <c r="F174" s="104">
        <v>195</v>
      </c>
    </row>
    <row r="175" ht="18" customHeight="1" spans="1:6">
      <c r="A175" s="97">
        <v>1030425</v>
      </c>
      <c r="B175" s="103" t="s">
        <v>599</v>
      </c>
      <c r="C175" s="104">
        <v>0</v>
      </c>
      <c r="D175" s="100" t="s">
        <v>600</v>
      </c>
      <c r="E175" s="103" t="s">
        <v>601</v>
      </c>
      <c r="F175" s="104">
        <v>0</v>
      </c>
    </row>
    <row r="176" ht="18" customHeight="1" spans="1:6">
      <c r="A176" s="97">
        <v>1030426</v>
      </c>
      <c r="B176" s="103" t="s">
        <v>602</v>
      </c>
      <c r="C176" s="104">
        <v>0</v>
      </c>
      <c r="D176" s="100" t="s">
        <v>603</v>
      </c>
      <c r="E176" s="98" t="s">
        <v>604</v>
      </c>
      <c r="F176" s="99">
        <f>SUM(F177:F182)</f>
        <v>1005</v>
      </c>
    </row>
    <row r="177" ht="18" customHeight="1" spans="1:6">
      <c r="A177" s="97">
        <v>1030427</v>
      </c>
      <c r="B177" s="103" t="s">
        <v>605</v>
      </c>
      <c r="C177" s="104">
        <v>943</v>
      </c>
      <c r="D177" s="100" t="s">
        <v>606</v>
      </c>
      <c r="E177" s="103" t="s">
        <v>171</v>
      </c>
      <c r="F177" s="104">
        <v>943</v>
      </c>
    </row>
    <row r="178" ht="18" customHeight="1" spans="1:6">
      <c r="A178" s="97">
        <v>1030429</v>
      </c>
      <c r="B178" s="103" t="s">
        <v>607</v>
      </c>
      <c r="C178" s="104">
        <v>0</v>
      </c>
      <c r="D178" s="100" t="s">
        <v>608</v>
      </c>
      <c r="E178" s="103" t="s">
        <v>174</v>
      </c>
      <c r="F178" s="104">
        <v>49</v>
      </c>
    </row>
    <row r="179" ht="18" customHeight="1" spans="1:6">
      <c r="A179" s="97">
        <v>1030430</v>
      </c>
      <c r="B179" s="103" t="s">
        <v>609</v>
      </c>
      <c r="C179" s="104">
        <v>0</v>
      </c>
      <c r="D179" s="100" t="s">
        <v>610</v>
      </c>
      <c r="E179" s="103" t="s">
        <v>177</v>
      </c>
      <c r="F179" s="104">
        <v>0</v>
      </c>
    </row>
    <row r="180" ht="18" customHeight="1" spans="1:6">
      <c r="A180" s="97">
        <v>1030431</v>
      </c>
      <c r="B180" s="103" t="s">
        <v>611</v>
      </c>
      <c r="C180" s="104">
        <v>0</v>
      </c>
      <c r="D180" s="100" t="s">
        <v>612</v>
      </c>
      <c r="E180" s="103" t="s">
        <v>613</v>
      </c>
      <c r="F180" s="104">
        <v>0</v>
      </c>
    </row>
    <row r="181" ht="18" customHeight="1" spans="1:6">
      <c r="A181" s="97">
        <v>1030432</v>
      </c>
      <c r="B181" s="103" t="s">
        <v>614</v>
      </c>
      <c r="C181" s="104">
        <v>3705</v>
      </c>
      <c r="D181" s="100" t="s">
        <v>615</v>
      </c>
      <c r="E181" s="103" t="s">
        <v>198</v>
      </c>
      <c r="F181" s="104">
        <v>0</v>
      </c>
    </row>
    <row r="182" ht="18" customHeight="1" spans="1:6">
      <c r="A182" s="97">
        <v>103043208</v>
      </c>
      <c r="B182" s="103" t="s">
        <v>616</v>
      </c>
      <c r="C182" s="104">
        <v>3510</v>
      </c>
      <c r="D182" s="100" t="s">
        <v>617</v>
      </c>
      <c r="E182" s="103" t="s">
        <v>618</v>
      </c>
      <c r="F182" s="104">
        <v>13</v>
      </c>
    </row>
    <row r="183" ht="18" customHeight="1" spans="1:6">
      <c r="A183" s="97">
        <v>1030433</v>
      </c>
      <c r="B183" s="103" t="s">
        <v>619</v>
      </c>
      <c r="C183" s="104">
        <v>22</v>
      </c>
      <c r="D183" s="100" t="s">
        <v>620</v>
      </c>
      <c r="E183" s="98" t="s">
        <v>621</v>
      </c>
      <c r="F183" s="99">
        <f>SUM(F184:F189)</f>
        <v>548</v>
      </c>
    </row>
    <row r="184" ht="18" customHeight="1" spans="1:6">
      <c r="A184" s="97">
        <v>1030434</v>
      </c>
      <c r="B184" s="103" t="s">
        <v>622</v>
      </c>
      <c r="C184" s="104">
        <v>0</v>
      </c>
      <c r="D184" s="100" t="s">
        <v>623</v>
      </c>
      <c r="E184" s="103" t="s">
        <v>171</v>
      </c>
      <c r="F184" s="104">
        <v>270</v>
      </c>
    </row>
    <row r="185" ht="18" customHeight="1" spans="1:6">
      <c r="A185" s="97">
        <v>103043404</v>
      </c>
      <c r="B185" s="103" t="s">
        <v>624</v>
      </c>
      <c r="C185" s="104">
        <v>0</v>
      </c>
      <c r="D185" s="100" t="s">
        <v>625</v>
      </c>
      <c r="E185" s="103" t="s">
        <v>174</v>
      </c>
      <c r="F185" s="104">
        <v>278</v>
      </c>
    </row>
    <row r="186" ht="18" customHeight="1" spans="1:6">
      <c r="A186" s="97">
        <v>1030435</v>
      </c>
      <c r="B186" s="103" t="s">
        <v>626</v>
      </c>
      <c r="C186" s="104">
        <v>0</v>
      </c>
      <c r="D186" s="100" t="s">
        <v>627</v>
      </c>
      <c r="E186" s="103" t="s">
        <v>177</v>
      </c>
      <c r="F186" s="104">
        <v>0</v>
      </c>
    </row>
    <row r="187" ht="18" customHeight="1" spans="1:6">
      <c r="A187" s="97">
        <v>1030440</v>
      </c>
      <c r="B187" s="103" t="s">
        <v>628</v>
      </c>
      <c r="C187" s="104">
        <v>0</v>
      </c>
      <c r="D187" s="100" t="s">
        <v>629</v>
      </c>
      <c r="E187" s="103" t="s">
        <v>630</v>
      </c>
      <c r="F187" s="104">
        <v>0</v>
      </c>
    </row>
    <row r="188" ht="18" customHeight="1" spans="1:6">
      <c r="A188" s="97">
        <v>1030442</v>
      </c>
      <c r="B188" s="103" t="s">
        <v>631</v>
      </c>
      <c r="C188" s="104">
        <v>0</v>
      </c>
      <c r="D188" s="100" t="s">
        <v>632</v>
      </c>
      <c r="E188" s="103" t="s">
        <v>198</v>
      </c>
      <c r="F188" s="104">
        <v>0</v>
      </c>
    </row>
    <row r="189" ht="18" customHeight="1" spans="1:6">
      <c r="A189" s="97">
        <v>103044220</v>
      </c>
      <c r="B189" s="103" t="s">
        <v>633</v>
      </c>
      <c r="C189" s="104">
        <v>0</v>
      </c>
      <c r="D189" s="100" t="s">
        <v>634</v>
      </c>
      <c r="E189" s="103" t="s">
        <v>635</v>
      </c>
      <c r="F189" s="104">
        <v>0</v>
      </c>
    </row>
    <row r="190" ht="18" customHeight="1" spans="1:6">
      <c r="A190" s="97">
        <v>1030443</v>
      </c>
      <c r="B190" s="103" t="s">
        <v>636</v>
      </c>
      <c r="C190" s="104">
        <v>0</v>
      </c>
      <c r="D190" s="100" t="s">
        <v>637</v>
      </c>
      <c r="E190" s="98" t="s">
        <v>638</v>
      </c>
      <c r="F190" s="99">
        <f>SUM(F191:F197)</f>
        <v>197</v>
      </c>
    </row>
    <row r="191" ht="18" customHeight="1" spans="1:6">
      <c r="A191" s="97">
        <v>103044308</v>
      </c>
      <c r="B191" s="103" t="s">
        <v>639</v>
      </c>
      <c r="C191" s="104">
        <v>0</v>
      </c>
      <c r="D191" s="100" t="s">
        <v>640</v>
      </c>
      <c r="E191" s="103" t="s">
        <v>171</v>
      </c>
      <c r="F191" s="104">
        <v>174</v>
      </c>
    </row>
    <row r="192" ht="18" customHeight="1" spans="1:6">
      <c r="A192" s="97">
        <v>1030444</v>
      </c>
      <c r="B192" s="103" t="s">
        <v>641</v>
      </c>
      <c r="C192" s="104">
        <v>532</v>
      </c>
      <c r="D192" s="100" t="s">
        <v>642</v>
      </c>
      <c r="E192" s="103" t="s">
        <v>174</v>
      </c>
      <c r="F192" s="104">
        <v>23</v>
      </c>
    </row>
    <row r="193" ht="18" customHeight="1" spans="1:6">
      <c r="A193" s="97">
        <v>1030445</v>
      </c>
      <c r="B193" s="103" t="s">
        <v>643</v>
      </c>
      <c r="C193" s="104">
        <v>0</v>
      </c>
      <c r="D193" s="100" t="s">
        <v>644</v>
      </c>
      <c r="E193" s="103" t="s">
        <v>177</v>
      </c>
      <c r="F193" s="104">
        <v>0</v>
      </c>
    </row>
    <row r="194" ht="18" customHeight="1" spans="1:6">
      <c r="A194" s="97">
        <v>103044507</v>
      </c>
      <c r="B194" s="103" t="s">
        <v>645</v>
      </c>
      <c r="C194" s="104">
        <v>0</v>
      </c>
      <c r="D194" s="100" t="s">
        <v>646</v>
      </c>
      <c r="E194" s="103" t="s">
        <v>647</v>
      </c>
      <c r="F194" s="104">
        <v>0</v>
      </c>
    </row>
    <row r="195" ht="18" customHeight="1" spans="1:6">
      <c r="A195" s="97">
        <v>1030446</v>
      </c>
      <c r="B195" s="103" t="s">
        <v>648</v>
      </c>
      <c r="C195" s="104">
        <v>36</v>
      </c>
      <c r="D195" s="100" t="s">
        <v>649</v>
      </c>
      <c r="E195" s="103" t="s">
        <v>650</v>
      </c>
      <c r="F195" s="104">
        <v>0</v>
      </c>
    </row>
    <row r="196" ht="18" customHeight="1" spans="1:6">
      <c r="A196" s="97">
        <v>103044609</v>
      </c>
      <c r="B196" s="103" t="s">
        <v>651</v>
      </c>
      <c r="C196" s="104">
        <v>36</v>
      </c>
      <c r="D196" s="100" t="s">
        <v>652</v>
      </c>
      <c r="E196" s="103" t="s">
        <v>198</v>
      </c>
      <c r="F196" s="104">
        <v>0</v>
      </c>
    </row>
    <row r="197" ht="18" customHeight="1" spans="1:6">
      <c r="A197" s="97">
        <v>1030447</v>
      </c>
      <c r="B197" s="103" t="s">
        <v>653</v>
      </c>
      <c r="C197" s="104">
        <v>14</v>
      </c>
      <c r="D197" s="100" t="s">
        <v>654</v>
      </c>
      <c r="E197" s="103" t="s">
        <v>655</v>
      </c>
      <c r="F197" s="104">
        <v>0</v>
      </c>
    </row>
    <row r="198" ht="18" customHeight="1" spans="1:6">
      <c r="A198" s="97">
        <v>1030448</v>
      </c>
      <c r="B198" s="103" t="s">
        <v>656</v>
      </c>
      <c r="C198" s="104">
        <v>0</v>
      </c>
      <c r="D198" s="100" t="s">
        <v>657</v>
      </c>
      <c r="E198" s="98" t="s">
        <v>658</v>
      </c>
      <c r="F198" s="99">
        <f>SUM(F199:F203)</f>
        <v>0</v>
      </c>
    </row>
    <row r="199" ht="18" customHeight="1" spans="1:6">
      <c r="A199" s="97">
        <v>1030449</v>
      </c>
      <c r="B199" s="103" t="s">
        <v>659</v>
      </c>
      <c r="C199" s="104">
        <v>460</v>
      </c>
      <c r="D199" s="100" t="s">
        <v>660</v>
      </c>
      <c r="E199" s="103" t="s">
        <v>171</v>
      </c>
      <c r="F199" s="104">
        <v>0</v>
      </c>
    </row>
    <row r="200" ht="18" customHeight="1" spans="1:6">
      <c r="A200" s="97">
        <v>1030450</v>
      </c>
      <c r="B200" s="103" t="s">
        <v>661</v>
      </c>
      <c r="C200" s="104">
        <v>0</v>
      </c>
      <c r="D200" s="100" t="s">
        <v>662</v>
      </c>
      <c r="E200" s="103" t="s">
        <v>174</v>
      </c>
      <c r="F200" s="104">
        <v>0</v>
      </c>
    </row>
    <row r="201" ht="18" customHeight="1" spans="1:6">
      <c r="A201" s="97">
        <v>1030451</v>
      </c>
      <c r="B201" s="103" t="s">
        <v>663</v>
      </c>
      <c r="C201" s="104">
        <v>0</v>
      </c>
      <c r="D201" s="100" t="s">
        <v>664</v>
      </c>
      <c r="E201" s="103" t="s">
        <v>177</v>
      </c>
      <c r="F201" s="104">
        <v>0</v>
      </c>
    </row>
    <row r="202" ht="18" customHeight="1" spans="1:6">
      <c r="A202" s="97">
        <v>1030452</v>
      </c>
      <c r="B202" s="103" t="s">
        <v>665</v>
      </c>
      <c r="C202" s="104">
        <v>0</v>
      </c>
      <c r="D202" s="100" t="s">
        <v>666</v>
      </c>
      <c r="E202" s="103" t="s">
        <v>198</v>
      </c>
      <c r="F202" s="104">
        <v>0</v>
      </c>
    </row>
    <row r="203" ht="18" customHeight="1" spans="1:6">
      <c r="A203" s="97">
        <v>1030455</v>
      </c>
      <c r="B203" s="103" t="s">
        <v>667</v>
      </c>
      <c r="C203" s="104">
        <v>0</v>
      </c>
      <c r="D203" s="100" t="s">
        <v>668</v>
      </c>
      <c r="E203" s="103" t="s">
        <v>669</v>
      </c>
      <c r="F203" s="104">
        <v>0</v>
      </c>
    </row>
    <row r="204" ht="18" customHeight="1" spans="1:6">
      <c r="A204" s="97">
        <v>1030456</v>
      </c>
      <c r="B204" s="103" t="s">
        <v>670</v>
      </c>
      <c r="C204" s="104">
        <v>0</v>
      </c>
      <c r="D204" s="100" t="s">
        <v>671</v>
      </c>
      <c r="E204" s="98" t="s">
        <v>672</v>
      </c>
      <c r="F204" s="99">
        <f>SUM(F205:F209)</f>
        <v>756</v>
      </c>
    </row>
    <row r="205" ht="18" customHeight="1" spans="1:6">
      <c r="A205" s="97">
        <v>1030457</v>
      </c>
      <c r="B205" s="103" t="s">
        <v>673</v>
      </c>
      <c r="C205" s="104">
        <v>0</v>
      </c>
      <c r="D205" s="100" t="s">
        <v>674</v>
      </c>
      <c r="E205" s="103" t="s">
        <v>171</v>
      </c>
      <c r="F205" s="104">
        <v>527</v>
      </c>
    </row>
    <row r="206" ht="18" customHeight="1" spans="1:6">
      <c r="A206" s="97">
        <v>1030458</v>
      </c>
      <c r="B206" s="103" t="s">
        <v>675</v>
      </c>
      <c r="C206" s="104">
        <v>0</v>
      </c>
      <c r="D206" s="100" t="s">
        <v>676</v>
      </c>
      <c r="E206" s="103" t="s">
        <v>174</v>
      </c>
      <c r="F206" s="104">
        <v>229</v>
      </c>
    </row>
    <row r="207" ht="18" customHeight="1" spans="1:6">
      <c r="A207" s="97">
        <v>1030459</v>
      </c>
      <c r="B207" s="103" t="s">
        <v>677</v>
      </c>
      <c r="C207" s="104">
        <v>0</v>
      </c>
      <c r="D207" s="100" t="s">
        <v>678</v>
      </c>
      <c r="E207" s="103" t="s">
        <v>177</v>
      </c>
      <c r="F207" s="104">
        <v>0</v>
      </c>
    </row>
    <row r="208" ht="18" customHeight="1" spans="1:6">
      <c r="A208" s="97">
        <v>1030461</v>
      </c>
      <c r="B208" s="103" t="s">
        <v>679</v>
      </c>
      <c r="C208" s="104">
        <v>0</v>
      </c>
      <c r="D208" s="100" t="s">
        <v>680</v>
      </c>
      <c r="E208" s="103" t="s">
        <v>198</v>
      </c>
      <c r="F208" s="104">
        <v>0</v>
      </c>
    </row>
    <row r="209" ht="18" customHeight="1" spans="1:6">
      <c r="A209" s="97">
        <v>1030499</v>
      </c>
      <c r="B209" s="103" t="s">
        <v>681</v>
      </c>
      <c r="C209" s="104">
        <v>0</v>
      </c>
      <c r="D209" s="100" t="s">
        <v>682</v>
      </c>
      <c r="E209" s="103" t="s">
        <v>683</v>
      </c>
      <c r="F209" s="104">
        <v>0</v>
      </c>
    </row>
    <row r="210" ht="18" customHeight="1" spans="1:6">
      <c r="A210" s="97">
        <v>10305</v>
      </c>
      <c r="B210" s="98" t="s">
        <v>684</v>
      </c>
      <c r="C210" s="99">
        <f>C211+C236+C237+C238</f>
        <v>7993</v>
      </c>
      <c r="D210" s="100" t="s">
        <v>685</v>
      </c>
      <c r="E210" s="98" t="s">
        <v>686</v>
      </c>
      <c r="F210" s="99">
        <f>SUM(F211:F216)</f>
        <v>0</v>
      </c>
    </row>
    <row r="211" ht="18" customHeight="1" spans="1:6">
      <c r="A211" s="97">
        <v>1030501</v>
      </c>
      <c r="B211" s="103" t="s">
        <v>687</v>
      </c>
      <c r="C211" s="99">
        <f>SUM(C212:C235)</f>
        <v>7993</v>
      </c>
      <c r="D211" s="100" t="s">
        <v>688</v>
      </c>
      <c r="E211" s="103" t="s">
        <v>171</v>
      </c>
      <c r="F211" s="104">
        <v>0</v>
      </c>
    </row>
    <row r="212" ht="18" customHeight="1" spans="1:6">
      <c r="A212" s="97">
        <v>103050101</v>
      </c>
      <c r="B212" s="103" t="s">
        <v>689</v>
      </c>
      <c r="C212" s="104">
        <v>1420</v>
      </c>
      <c r="D212" s="100" t="s">
        <v>690</v>
      </c>
      <c r="E212" s="103" t="s">
        <v>174</v>
      </c>
      <c r="F212" s="104">
        <v>0</v>
      </c>
    </row>
    <row r="213" ht="18" customHeight="1" spans="1:6">
      <c r="A213" s="97">
        <v>103050102</v>
      </c>
      <c r="B213" s="103" t="s">
        <v>691</v>
      </c>
      <c r="C213" s="104">
        <v>0</v>
      </c>
      <c r="D213" s="100" t="s">
        <v>692</v>
      </c>
      <c r="E213" s="103" t="s">
        <v>177</v>
      </c>
      <c r="F213" s="104">
        <v>0</v>
      </c>
    </row>
    <row r="214" ht="18" customHeight="1" spans="1:6">
      <c r="A214" s="97">
        <v>103050103</v>
      </c>
      <c r="B214" s="103" t="s">
        <v>693</v>
      </c>
      <c r="C214" s="104">
        <v>0</v>
      </c>
      <c r="D214" s="100" t="s">
        <v>694</v>
      </c>
      <c r="E214" s="103" t="s">
        <v>695</v>
      </c>
      <c r="F214" s="104">
        <v>0</v>
      </c>
    </row>
    <row r="215" ht="18" customHeight="1" spans="1:6">
      <c r="A215" s="97">
        <v>103050105</v>
      </c>
      <c r="B215" s="103" t="s">
        <v>696</v>
      </c>
      <c r="C215" s="104">
        <v>0</v>
      </c>
      <c r="D215" s="100" t="s">
        <v>697</v>
      </c>
      <c r="E215" s="103" t="s">
        <v>198</v>
      </c>
      <c r="F215" s="104">
        <v>0</v>
      </c>
    </row>
    <row r="216" ht="18" customHeight="1" spans="1:6">
      <c r="A216" s="97">
        <v>103050107</v>
      </c>
      <c r="B216" s="103" t="s">
        <v>698</v>
      </c>
      <c r="C216" s="104">
        <v>0</v>
      </c>
      <c r="D216" s="100" t="s">
        <v>699</v>
      </c>
      <c r="E216" s="103" t="s">
        <v>700</v>
      </c>
      <c r="F216" s="104">
        <v>0</v>
      </c>
    </row>
    <row r="217" ht="18" customHeight="1" spans="1:6">
      <c r="A217" s="97">
        <v>103050108</v>
      </c>
      <c r="B217" s="103" t="s">
        <v>701</v>
      </c>
      <c r="C217" s="104">
        <v>1</v>
      </c>
      <c r="D217" s="100" t="s">
        <v>702</v>
      </c>
      <c r="E217" s="98" t="s">
        <v>703</v>
      </c>
      <c r="F217" s="99">
        <f>SUM(F218:F231)</f>
        <v>4950</v>
      </c>
    </row>
    <row r="218" ht="18" customHeight="1" spans="1:6">
      <c r="A218" s="97">
        <v>103050109</v>
      </c>
      <c r="B218" s="103" t="s">
        <v>704</v>
      </c>
      <c r="C218" s="104">
        <v>0</v>
      </c>
      <c r="D218" s="100" t="s">
        <v>705</v>
      </c>
      <c r="E218" s="103" t="s">
        <v>171</v>
      </c>
      <c r="F218" s="104">
        <v>3212</v>
      </c>
    </row>
    <row r="219" ht="18" customHeight="1" spans="1:6">
      <c r="A219" s="97">
        <v>103050110</v>
      </c>
      <c r="B219" s="103" t="s">
        <v>706</v>
      </c>
      <c r="C219" s="104">
        <v>5</v>
      </c>
      <c r="D219" s="100" t="s">
        <v>707</v>
      </c>
      <c r="E219" s="103" t="s">
        <v>174</v>
      </c>
      <c r="F219" s="104">
        <v>78</v>
      </c>
    </row>
    <row r="220" ht="18" customHeight="1" spans="1:6">
      <c r="A220" s="97">
        <v>103050111</v>
      </c>
      <c r="B220" s="103" t="s">
        <v>708</v>
      </c>
      <c r="C220" s="104">
        <v>0</v>
      </c>
      <c r="D220" s="100" t="s">
        <v>709</v>
      </c>
      <c r="E220" s="103" t="s">
        <v>177</v>
      </c>
      <c r="F220" s="104">
        <v>0</v>
      </c>
    </row>
    <row r="221" ht="18" customHeight="1" spans="1:6">
      <c r="A221" s="97">
        <v>103050112</v>
      </c>
      <c r="B221" s="103" t="s">
        <v>710</v>
      </c>
      <c r="C221" s="104">
        <v>0</v>
      </c>
      <c r="D221" s="100" t="s">
        <v>711</v>
      </c>
      <c r="E221" s="103" t="s">
        <v>712</v>
      </c>
      <c r="F221" s="104">
        <v>0</v>
      </c>
    </row>
    <row r="222" ht="18" customHeight="1" spans="1:6">
      <c r="A222" s="97">
        <v>103050113</v>
      </c>
      <c r="B222" s="103" t="s">
        <v>713</v>
      </c>
      <c r="C222" s="104">
        <v>0</v>
      </c>
      <c r="D222" s="100" t="s">
        <v>714</v>
      </c>
      <c r="E222" s="103" t="s">
        <v>715</v>
      </c>
      <c r="F222" s="104">
        <v>0</v>
      </c>
    </row>
    <row r="223" ht="18" customHeight="1" spans="1:6">
      <c r="A223" s="97">
        <v>103050114</v>
      </c>
      <c r="B223" s="103" t="s">
        <v>716</v>
      </c>
      <c r="C223" s="104">
        <v>779</v>
      </c>
      <c r="D223" s="100" t="s">
        <v>717</v>
      </c>
      <c r="E223" s="103" t="s">
        <v>332</v>
      </c>
      <c r="F223" s="104">
        <v>0</v>
      </c>
    </row>
    <row r="224" ht="18" customHeight="1" spans="1:6">
      <c r="A224" s="97">
        <v>103050115</v>
      </c>
      <c r="B224" s="103" t="s">
        <v>718</v>
      </c>
      <c r="C224" s="104">
        <v>0</v>
      </c>
      <c r="D224" s="100" t="s">
        <v>719</v>
      </c>
      <c r="E224" s="103" t="s">
        <v>720</v>
      </c>
      <c r="F224" s="104">
        <v>0</v>
      </c>
    </row>
    <row r="225" ht="18" customHeight="1" spans="1:6">
      <c r="A225" s="97">
        <v>103050116</v>
      </c>
      <c r="B225" s="103" t="s">
        <v>721</v>
      </c>
      <c r="C225" s="104">
        <v>0</v>
      </c>
      <c r="D225" s="100" t="s">
        <v>722</v>
      </c>
      <c r="E225" s="103" t="s">
        <v>723</v>
      </c>
      <c r="F225" s="104">
        <v>0</v>
      </c>
    </row>
    <row r="226" ht="18" customHeight="1" spans="1:6">
      <c r="A226" s="97">
        <v>103050117</v>
      </c>
      <c r="B226" s="103" t="s">
        <v>724</v>
      </c>
      <c r="C226" s="104">
        <v>107</v>
      </c>
      <c r="D226" s="100" t="s">
        <v>725</v>
      </c>
      <c r="E226" s="103" t="s">
        <v>726</v>
      </c>
      <c r="F226" s="104">
        <v>0</v>
      </c>
    </row>
    <row r="227" ht="18" customHeight="1" spans="1:6">
      <c r="A227" s="97">
        <v>103050119</v>
      </c>
      <c r="B227" s="103" t="s">
        <v>727</v>
      </c>
      <c r="C227" s="104">
        <v>0</v>
      </c>
      <c r="D227" s="100" t="s">
        <v>728</v>
      </c>
      <c r="E227" s="103" t="s">
        <v>729</v>
      </c>
      <c r="F227" s="104">
        <v>0</v>
      </c>
    </row>
    <row r="228" ht="18" customHeight="1" spans="1:6">
      <c r="A228" s="97">
        <v>103050120</v>
      </c>
      <c r="B228" s="103" t="s">
        <v>730</v>
      </c>
      <c r="C228" s="104">
        <v>0</v>
      </c>
      <c r="D228" s="100" t="s">
        <v>731</v>
      </c>
      <c r="E228" s="103" t="s">
        <v>732</v>
      </c>
      <c r="F228" s="104">
        <v>0</v>
      </c>
    </row>
    <row r="229" ht="18" customHeight="1" spans="1:6">
      <c r="A229" s="97">
        <v>103050121</v>
      </c>
      <c r="B229" s="103" t="s">
        <v>733</v>
      </c>
      <c r="C229" s="104">
        <v>0</v>
      </c>
      <c r="D229" s="100" t="s">
        <v>734</v>
      </c>
      <c r="E229" s="103" t="s">
        <v>735</v>
      </c>
      <c r="F229" s="104">
        <v>275</v>
      </c>
    </row>
    <row r="230" ht="18" customHeight="1" spans="1:6">
      <c r="A230" s="97">
        <v>103050122</v>
      </c>
      <c r="B230" s="103" t="s">
        <v>736</v>
      </c>
      <c r="C230" s="104">
        <v>0</v>
      </c>
      <c r="D230" s="100" t="s">
        <v>737</v>
      </c>
      <c r="E230" s="103" t="s">
        <v>198</v>
      </c>
      <c r="F230" s="104">
        <v>1385</v>
      </c>
    </row>
    <row r="231" ht="18" customHeight="1" spans="1:6">
      <c r="A231" s="97">
        <v>103050123</v>
      </c>
      <c r="B231" s="103" t="s">
        <v>738</v>
      </c>
      <c r="C231" s="104">
        <v>23</v>
      </c>
      <c r="D231" s="100" t="s">
        <v>739</v>
      </c>
      <c r="E231" s="103" t="s">
        <v>740</v>
      </c>
      <c r="F231" s="104">
        <v>0</v>
      </c>
    </row>
    <row r="232" ht="18" customHeight="1" spans="1:6">
      <c r="A232" s="97">
        <v>103050124</v>
      </c>
      <c r="B232" s="103" t="s">
        <v>741</v>
      </c>
      <c r="C232" s="104">
        <v>0</v>
      </c>
      <c r="D232" s="100" t="s">
        <v>742</v>
      </c>
      <c r="E232" s="98" t="s">
        <v>743</v>
      </c>
      <c r="F232" s="99">
        <f>SUM(F233:F234)</f>
        <v>0</v>
      </c>
    </row>
    <row r="233" ht="18" customHeight="1" spans="1:6">
      <c r="A233" s="97">
        <v>103050125</v>
      </c>
      <c r="B233" s="103" t="s">
        <v>744</v>
      </c>
      <c r="C233" s="104">
        <v>0</v>
      </c>
      <c r="D233" s="100" t="s">
        <v>745</v>
      </c>
      <c r="E233" s="103" t="s">
        <v>746</v>
      </c>
      <c r="F233" s="104">
        <v>0</v>
      </c>
    </row>
    <row r="234" ht="18" customHeight="1" spans="1:6">
      <c r="A234" s="97">
        <v>103050126</v>
      </c>
      <c r="B234" s="103" t="s">
        <v>747</v>
      </c>
      <c r="C234" s="104">
        <v>0</v>
      </c>
      <c r="D234" s="100" t="s">
        <v>748</v>
      </c>
      <c r="E234" s="103" t="s">
        <v>749</v>
      </c>
      <c r="F234" s="104">
        <v>0</v>
      </c>
    </row>
    <row r="235" ht="18" customHeight="1" spans="1:6">
      <c r="A235" s="97">
        <v>103050199</v>
      </c>
      <c r="B235" s="103" t="s">
        <v>750</v>
      </c>
      <c r="C235" s="104">
        <v>5658</v>
      </c>
      <c r="D235" s="100" t="s">
        <v>751</v>
      </c>
      <c r="E235" s="98" t="s">
        <v>752</v>
      </c>
      <c r="F235" s="99">
        <f>F236+F243+F246+F249+F255+F260+F262+F267+F273</f>
        <v>0</v>
      </c>
    </row>
    <row r="236" ht="18" customHeight="1" spans="1:6">
      <c r="A236" s="97">
        <v>1030502</v>
      </c>
      <c r="B236" s="103" t="s">
        <v>753</v>
      </c>
      <c r="C236" s="104">
        <v>0</v>
      </c>
      <c r="D236" s="100" t="s">
        <v>754</v>
      </c>
      <c r="E236" s="98" t="s">
        <v>755</v>
      </c>
      <c r="F236" s="99">
        <f>SUM(F237:F242)</f>
        <v>0</v>
      </c>
    </row>
    <row r="237" ht="18" customHeight="1" spans="1:6">
      <c r="A237" s="97">
        <v>1030503</v>
      </c>
      <c r="B237" s="103" t="s">
        <v>756</v>
      </c>
      <c r="C237" s="104">
        <v>0</v>
      </c>
      <c r="D237" s="100" t="s">
        <v>757</v>
      </c>
      <c r="E237" s="103" t="s">
        <v>171</v>
      </c>
      <c r="F237" s="104">
        <v>0</v>
      </c>
    </row>
    <row r="238" ht="18" customHeight="1" spans="1:6">
      <c r="A238" s="97">
        <v>1030509</v>
      </c>
      <c r="B238" s="103" t="s">
        <v>758</v>
      </c>
      <c r="C238" s="104">
        <v>0</v>
      </c>
      <c r="D238" s="100" t="s">
        <v>759</v>
      </c>
      <c r="E238" s="103" t="s">
        <v>174</v>
      </c>
      <c r="F238" s="104">
        <v>0</v>
      </c>
    </row>
    <row r="239" ht="18" customHeight="1" spans="1:6">
      <c r="A239" s="97">
        <v>10306</v>
      </c>
      <c r="B239" s="98" t="s">
        <v>760</v>
      </c>
      <c r="C239" s="99">
        <f>C240+C244+C247+C249+C251+C252+C256+C257</f>
        <v>18689</v>
      </c>
      <c r="D239" s="100" t="s">
        <v>761</v>
      </c>
      <c r="E239" s="103" t="s">
        <v>177</v>
      </c>
      <c r="F239" s="104">
        <v>0</v>
      </c>
    </row>
    <row r="240" ht="18" customHeight="1" spans="1:6">
      <c r="A240" s="97">
        <v>1030601</v>
      </c>
      <c r="B240" s="103" t="s">
        <v>762</v>
      </c>
      <c r="C240" s="99">
        <f>C241+C242+C243</f>
        <v>0</v>
      </c>
      <c r="D240" s="100" t="s">
        <v>763</v>
      </c>
      <c r="E240" s="103" t="s">
        <v>596</v>
      </c>
      <c r="F240" s="104">
        <v>0</v>
      </c>
    </row>
    <row r="241" ht="18" customHeight="1" spans="1:6">
      <c r="A241" s="97">
        <v>103060101</v>
      </c>
      <c r="B241" s="103" t="s">
        <v>764</v>
      </c>
      <c r="C241" s="104">
        <v>0</v>
      </c>
      <c r="D241" s="100" t="s">
        <v>765</v>
      </c>
      <c r="E241" s="103" t="s">
        <v>198</v>
      </c>
      <c r="F241" s="104">
        <v>0</v>
      </c>
    </row>
    <row r="242" ht="18" customHeight="1" spans="1:6">
      <c r="A242" s="97">
        <v>103060102</v>
      </c>
      <c r="B242" s="103" t="s">
        <v>766</v>
      </c>
      <c r="C242" s="104">
        <v>0</v>
      </c>
      <c r="D242" s="100" t="s">
        <v>767</v>
      </c>
      <c r="E242" s="103" t="s">
        <v>768</v>
      </c>
      <c r="F242" s="104">
        <v>0</v>
      </c>
    </row>
    <row r="243" ht="18" customHeight="1" spans="1:6">
      <c r="A243" s="97">
        <v>103060199</v>
      </c>
      <c r="B243" s="103" t="s">
        <v>769</v>
      </c>
      <c r="C243" s="104">
        <v>0</v>
      </c>
      <c r="D243" s="100" t="s">
        <v>770</v>
      </c>
      <c r="E243" s="98" t="s">
        <v>771</v>
      </c>
      <c r="F243" s="99">
        <f>SUM(F244:F245)</f>
        <v>0</v>
      </c>
    </row>
    <row r="244" ht="18" customHeight="1" spans="1:6">
      <c r="A244" s="97">
        <v>1030602</v>
      </c>
      <c r="B244" s="103" t="s">
        <v>772</v>
      </c>
      <c r="C244" s="99">
        <f>C245+C246</f>
        <v>0</v>
      </c>
      <c r="D244" s="100" t="s">
        <v>773</v>
      </c>
      <c r="E244" s="103" t="s">
        <v>774</v>
      </c>
      <c r="F244" s="104">
        <v>0</v>
      </c>
    </row>
    <row r="245" ht="18" customHeight="1" spans="1:6">
      <c r="A245" s="97">
        <v>103060201</v>
      </c>
      <c r="B245" s="103" t="s">
        <v>775</v>
      </c>
      <c r="C245" s="104">
        <v>0</v>
      </c>
      <c r="D245" s="100" t="s">
        <v>776</v>
      </c>
      <c r="E245" s="103" t="s">
        <v>777</v>
      </c>
      <c r="F245" s="104">
        <v>0</v>
      </c>
    </row>
    <row r="246" ht="18" customHeight="1" spans="1:6">
      <c r="A246" s="97">
        <v>103060299</v>
      </c>
      <c r="B246" s="103" t="s">
        <v>778</v>
      </c>
      <c r="C246" s="104">
        <v>0</v>
      </c>
      <c r="D246" s="100" t="s">
        <v>779</v>
      </c>
      <c r="E246" s="98" t="s">
        <v>780</v>
      </c>
      <c r="F246" s="99">
        <f>SUM(F247:F248)</f>
        <v>0</v>
      </c>
    </row>
    <row r="247" ht="18" customHeight="1" spans="1:6">
      <c r="A247" s="97">
        <v>1030603</v>
      </c>
      <c r="B247" s="103" t="s">
        <v>781</v>
      </c>
      <c r="C247" s="99">
        <f>C248</f>
        <v>18189</v>
      </c>
      <c r="D247" s="100" t="s">
        <v>782</v>
      </c>
      <c r="E247" s="103" t="s">
        <v>783</v>
      </c>
      <c r="F247" s="104">
        <v>0</v>
      </c>
    </row>
    <row r="248" ht="18" customHeight="1" spans="1:6">
      <c r="A248" s="97">
        <v>103060399</v>
      </c>
      <c r="B248" s="103" t="s">
        <v>784</v>
      </c>
      <c r="C248" s="104">
        <v>18189</v>
      </c>
      <c r="D248" s="100" t="s">
        <v>785</v>
      </c>
      <c r="E248" s="103" t="s">
        <v>786</v>
      </c>
      <c r="F248" s="104">
        <v>0</v>
      </c>
    </row>
    <row r="249" ht="18" customHeight="1" spans="1:6">
      <c r="A249" s="97">
        <v>1030604</v>
      </c>
      <c r="B249" s="103" t="s">
        <v>787</v>
      </c>
      <c r="C249" s="99">
        <f>C250</f>
        <v>0</v>
      </c>
      <c r="D249" s="100" t="s">
        <v>788</v>
      </c>
      <c r="E249" s="98" t="s">
        <v>789</v>
      </c>
      <c r="F249" s="99">
        <f>SUM(F250:F254)</f>
        <v>0</v>
      </c>
    </row>
    <row r="250" ht="18" customHeight="1" spans="1:6">
      <c r="A250" s="97">
        <v>103060499</v>
      </c>
      <c r="B250" s="103" t="s">
        <v>790</v>
      </c>
      <c r="C250" s="104">
        <v>0</v>
      </c>
      <c r="D250" s="100" t="s">
        <v>791</v>
      </c>
      <c r="E250" s="103" t="s">
        <v>792</v>
      </c>
      <c r="F250" s="104">
        <v>0</v>
      </c>
    </row>
    <row r="251" ht="18" customHeight="1" spans="1:6">
      <c r="A251" s="97">
        <v>1030605</v>
      </c>
      <c r="B251" s="103" t="s">
        <v>793</v>
      </c>
      <c r="C251" s="104">
        <v>0</v>
      </c>
      <c r="D251" s="100" t="s">
        <v>794</v>
      </c>
      <c r="E251" s="103" t="s">
        <v>795</v>
      </c>
      <c r="F251" s="104">
        <v>0</v>
      </c>
    </row>
    <row r="252" ht="18" customHeight="1" spans="1:6">
      <c r="A252" s="97">
        <v>1030606</v>
      </c>
      <c r="B252" s="103" t="s">
        <v>796</v>
      </c>
      <c r="C252" s="99">
        <f>SUM(C253:C255)</f>
        <v>0</v>
      </c>
      <c r="D252" s="100" t="s">
        <v>797</v>
      </c>
      <c r="E252" s="103" t="s">
        <v>798</v>
      </c>
      <c r="F252" s="104">
        <v>0</v>
      </c>
    </row>
    <row r="253" ht="18" customHeight="1" spans="1:6">
      <c r="A253" s="97">
        <v>103060601</v>
      </c>
      <c r="B253" s="103" t="s">
        <v>799</v>
      </c>
      <c r="C253" s="104">
        <v>0</v>
      </c>
      <c r="D253" s="100" t="s">
        <v>800</v>
      </c>
      <c r="E253" s="103" t="s">
        <v>801</v>
      </c>
      <c r="F253" s="104">
        <v>0</v>
      </c>
    </row>
    <row r="254" ht="18" customHeight="1" spans="1:6">
      <c r="A254" s="97">
        <v>103060602</v>
      </c>
      <c r="B254" s="103" t="s">
        <v>802</v>
      </c>
      <c r="C254" s="104">
        <v>0</v>
      </c>
      <c r="D254" s="100" t="s">
        <v>803</v>
      </c>
      <c r="E254" s="103" t="s">
        <v>804</v>
      </c>
      <c r="F254" s="104">
        <v>0</v>
      </c>
    </row>
    <row r="255" ht="18" customHeight="1" spans="1:6">
      <c r="A255" s="97">
        <v>103060699</v>
      </c>
      <c r="B255" s="103" t="s">
        <v>805</v>
      </c>
      <c r="C255" s="104">
        <v>0</v>
      </c>
      <c r="D255" s="100" t="s">
        <v>806</v>
      </c>
      <c r="E255" s="98" t="s">
        <v>807</v>
      </c>
      <c r="F255" s="99">
        <f>SUM(F256:F259)</f>
        <v>0</v>
      </c>
    </row>
    <row r="256" ht="18" customHeight="1" spans="1:6">
      <c r="A256" s="97">
        <v>1030607</v>
      </c>
      <c r="B256" s="103" t="s">
        <v>808</v>
      </c>
      <c r="C256" s="104">
        <v>0</v>
      </c>
      <c r="D256" s="100" t="s">
        <v>809</v>
      </c>
      <c r="E256" s="103" t="s">
        <v>810</v>
      </c>
      <c r="F256" s="104">
        <v>0</v>
      </c>
    </row>
    <row r="257" ht="18" customHeight="1" spans="1:6">
      <c r="A257" s="97">
        <v>1030699</v>
      </c>
      <c r="B257" s="103" t="s">
        <v>811</v>
      </c>
      <c r="C257" s="104">
        <v>500</v>
      </c>
      <c r="D257" s="100" t="s">
        <v>812</v>
      </c>
      <c r="E257" s="103" t="s">
        <v>813</v>
      </c>
      <c r="F257" s="104">
        <v>0</v>
      </c>
    </row>
    <row r="258" ht="18" customHeight="1" spans="1:6">
      <c r="A258" s="97">
        <v>10307</v>
      </c>
      <c r="B258" s="98" t="s">
        <v>814</v>
      </c>
      <c r="C258" s="99">
        <f>SUM(C259:C263,C268:C272,C275:C278,C283:C287,C290,C291,C295)</f>
        <v>186359</v>
      </c>
      <c r="D258" s="100" t="s">
        <v>815</v>
      </c>
      <c r="E258" s="103" t="s">
        <v>816</v>
      </c>
      <c r="F258" s="104">
        <v>0</v>
      </c>
    </row>
    <row r="259" ht="18" customHeight="1" spans="1:6">
      <c r="A259" s="97">
        <v>1030701</v>
      </c>
      <c r="B259" s="103" t="s">
        <v>817</v>
      </c>
      <c r="C259" s="104">
        <v>4236</v>
      </c>
      <c r="D259" s="100" t="s">
        <v>818</v>
      </c>
      <c r="E259" s="103" t="s">
        <v>819</v>
      </c>
      <c r="F259" s="104">
        <v>0</v>
      </c>
    </row>
    <row r="260" ht="18" customHeight="1" spans="1:6">
      <c r="A260" s="97">
        <v>1030702</v>
      </c>
      <c r="B260" s="103" t="s">
        <v>820</v>
      </c>
      <c r="C260" s="104">
        <v>0</v>
      </c>
      <c r="D260" s="100" t="s">
        <v>821</v>
      </c>
      <c r="E260" s="98" t="s">
        <v>822</v>
      </c>
      <c r="F260" s="99">
        <f>F261</f>
        <v>0</v>
      </c>
    </row>
    <row r="261" ht="18" customHeight="1" spans="1:6">
      <c r="A261" s="97">
        <v>1030703</v>
      </c>
      <c r="B261" s="103" t="s">
        <v>823</v>
      </c>
      <c r="C261" s="104">
        <v>0</v>
      </c>
      <c r="D261" s="100" t="s">
        <v>824</v>
      </c>
      <c r="E261" s="103" t="s">
        <v>825</v>
      </c>
      <c r="F261" s="104">
        <v>0</v>
      </c>
    </row>
    <row r="262" ht="18" customHeight="1" spans="1:6">
      <c r="A262" s="97">
        <v>1030704</v>
      </c>
      <c r="B262" s="103" t="s">
        <v>826</v>
      </c>
      <c r="C262" s="104">
        <v>0</v>
      </c>
      <c r="D262" s="100" t="s">
        <v>827</v>
      </c>
      <c r="E262" s="98" t="s">
        <v>828</v>
      </c>
      <c r="F262" s="99">
        <f>SUM(F263:F266)</f>
        <v>0</v>
      </c>
    </row>
    <row r="263" ht="18" customHeight="1" spans="1:6">
      <c r="A263" s="97">
        <v>1030705</v>
      </c>
      <c r="B263" s="103" t="s">
        <v>829</v>
      </c>
      <c r="C263" s="99">
        <f>SUM(C264:C267)</f>
        <v>246</v>
      </c>
      <c r="D263" s="100" t="s">
        <v>830</v>
      </c>
      <c r="E263" s="103" t="s">
        <v>831</v>
      </c>
      <c r="F263" s="104">
        <v>0</v>
      </c>
    </row>
    <row r="264" ht="18" customHeight="1" spans="1:6">
      <c r="A264" s="97">
        <v>103070501</v>
      </c>
      <c r="B264" s="103" t="s">
        <v>832</v>
      </c>
      <c r="C264" s="104">
        <v>155</v>
      </c>
      <c r="D264" s="100" t="s">
        <v>833</v>
      </c>
      <c r="E264" s="103" t="s">
        <v>834</v>
      </c>
      <c r="F264" s="104">
        <v>0</v>
      </c>
    </row>
    <row r="265" ht="18" customHeight="1" spans="1:6">
      <c r="A265" s="97">
        <v>103070502</v>
      </c>
      <c r="B265" s="103" t="s">
        <v>835</v>
      </c>
      <c r="C265" s="104">
        <v>0</v>
      </c>
      <c r="D265" s="100" t="s">
        <v>836</v>
      </c>
      <c r="E265" s="103" t="s">
        <v>837</v>
      </c>
      <c r="F265" s="104">
        <v>0</v>
      </c>
    </row>
    <row r="266" ht="18" customHeight="1" spans="1:6">
      <c r="A266" s="97">
        <v>103070503</v>
      </c>
      <c r="B266" s="103" t="s">
        <v>838</v>
      </c>
      <c r="C266" s="104">
        <v>0</v>
      </c>
      <c r="D266" s="100" t="s">
        <v>839</v>
      </c>
      <c r="E266" s="103" t="s">
        <v>840</v>
      </c>
      <c r="F266" s="104">
        <v>0</v>
      </c>
    </row>
    <row r="267" ht="18" customHeight="1" spans="1:6">
      <c r="A267" s="97">
        <v>103070599</v>
      </c>
      <c r="B267" s="103" t="s">
        <v>841</v>
      </c>
      <c r="C267" s="104">
        <v>91</v>
      </c>
      <c r="D267" s="100" t="s">
        <v>842</v>
      </c>
      <c r="E267" s="98" t="s">
        <v>843</v>
      </c>
      <c r="F267" s="99">
        <f>SUM(F268:F272)</f>
        <v>0</v>
      </c>
    </row>
    <row r="268" ht="18" customHeight="1" spans="1:6">
      <c r="A268" s="97">
        <v>1030706</v>
      </c>
      <c r="B268" s="103" t="s">
        <v>844</v>
      </c>
      <c r="C268" s="104">
        <v>2859</v>
      </c>
      <c r="D268" s="100" t="s">
        <v>845</v>
      </c>
      <c r="E268" s="103" t="s">
        <v>171</v>
      </c>
      <c r="F268" s="104">
        <v>0</v>
      </c>
    </row>
    <row r="269" ht="18" customHeight="1" spans="1:6">
      <c r="A269" s="97">
        <v>1030707</v>
      </c>
      <c r="B269" s="103" t="s">
        <v>846</v>
      </c>
      <c r="C269" s="104">
        <v>0</v>
      </c>
      <c r="D269" s="100" t="s">
        <v>847</v>
      </c>
      <c r="E269" s="103" t="s">
        <v>174</v>
      </c>
      <c r="F269" s="104">
        <v>0</v>
      </c>
    </row>
    <row r="270" ht="18" customHeight="1" spans="1:6">
      <c r="A270" s="97">
        <v>1030708</v>
      </c>
      <c r="B270" s="103" t="s">
        <v>848</v>
      </c>
      <c r="C270" s="104">
        <v>0</v>
      </c>
      <c r="D270" s="100" t="s">
        <v>849</v>
      </c>
      <c r="E270" s="103" t="s">
        <v>177</v>
      </c>
      <c r="F270" s="104">
        <v>0</v>
      </c>
    </row>
    <row r="271" ht="18" customHeight="1" spans="1:6">
      <c r="A271" s="97">
        <v>1030709</v>
      </c>
      <c r="B271" s="103" t="s">
        <v>850</v>
      </c>
      <c r="C271" s="104">
        <v>0</v>
      </c>
      <c r="D271" s="100" t="s">
        <v>851</v>
      </c>
      <c r="E271" s="103" t="s">
        <v>198</v>
      </c>
      <c r="F271" s="104">
        <v>0</v>
      </c>
    </row>
    <row r="272" ht="18" customHeight="1" spans="1:6">
      <c r="A272" s="97">
        <v>1030710</v>
      </c>
      <c r="B272" s="103" t="s">
        <v>852</v>
      </c>
      <c r="C272" s="99">
        <f>C273+C274</f>
        <v>0</v>
      </c>
      <c r="D272" s="100" t="s">
        <v>853</v>
      </c>
      <c r="E272" s="103" t="s">
        <v>854</v>
      </c>
      <c r="F272" s="104">
        <v>0</v>
      </c>
    </row>
    <row r="273" ht="18" customHeight="1" spans="1:6">
      <c r="A273" s="97">
        <v>103071001</v>
      </c>
      <c r="B273" s="103" t="s">
        <v>855</v>
      </c>
      <c r="C273" s="104">
        <v>0</v>
      </c>
      <c r="D273" s="100" t="s">
        <v>856</v>
      </c>
      <c r="E273" s="98" t="s">
        <v>857</v>
      </c>
      <c r="F273" s="101">
        <f t="shared" ref="F273:F278" si="0">F274</f>
        <v>0</v>
      </c>
    </row>
    <row r="274" ht="18" customHeight="1" spans="1:6">
      <c r="A274" s="97">
        <v>103071002</v>
      </c>
      <c r="B274" s="103" t="s">
        <v>858</v>
      </c>
      <c r="C274" s="104">
        <v>0</v>
      </c>
      <c r="D274" s="100" t="s">
        <v>859</v>
      </c>
      <c r="E274" s="98" t="s">
        <v>860</v>
      </c>
      <c r="F274" s="104">
        <v>0</v>
      </c>
    </row>
    <row r="275" ht="18" customHeight="1" spans="1:6">
      <c r="A275" s="97">
        <v>1030711</v>
      </c>
      <c r="B275" s="103" t="s">
        <v>861</v>
      </c>
      <c r="C275" s="104">
        <v>0</v>
      </c>
      <c r="D275" s="100" t="s">
        <v>862</v>
      </c>
      <c r="E275" s="98" t="s">
        <v>863</v>
      </c>
      <c r="F275" s="102">
        <f>SUM(F276,F278,F280,F282,F292)</f>
        <v>0</v>
      </c>
    </row>
    <row r="276" ht="18" customHeight="1" spans="1:6">
      <c r="A276" s="97">
        <v>1030712</v>
      </c>
      <c r="B276" s="103" t="s">
        <v>864</v>
      </c>
      <c r="C276" s="104">
        <v>0</v>
      </c>
      <c r="D276" s="100" t="s">
        <v>865</v>
      </c>
      <c r="E276" s="98" t="s">
        <v>866</v>
      </c>
      <c r="F276" s="99">
        <f t="shared" si="0"/>
        <v>0</v>
      </c>
    </row>
    <row r="277" ht="18" customHeight="1" spans="1:6">
      <c r="A277" s="97">
        <v>1030713</v>
      </c>
      <c r="B277" s="103" t="s">
        <v>867</v>
      </c>
      <c r="C277" s="104">
        <v>0</v>
      </c>
      <c r="D277" s="100" t="s">
        <v>868</v>
      </c>
      <c r="E277" s="103" t="s">
        <v>869</v>
      </c>
      <c r="F277" s="104">
        <v>0</v>
      </c>
    </row>
    <row r="278" ht="18" customHeight="1" spans="1:6">
      <c r="A278" s="97">
        <v>1030714</v>
      </c>
      <c r="B278" s="103" t="s">
        <v>870</v>
      </c>
      <c r="C278" s="99">
        <f>SUM(C279:C282)</f>
        <v>701</v>
      </c>
      <c r="D278" s="100" t="s">
        <v>871</v>
      </c>
      <c r="E278" s="98" t="s">
        <v>872</v>
      </c>
      <c r="F278" s="99">
        <f t="shared" si="0"/>
        <v>0</v>
      </c>
    </row>
    <row r="279" ht="18" customHeight="1" spans="1:6">
      <c r="A279" s="97">
        <v>103071401</v>
      </c>
      <c r="B279" s="103" t="s">
        <v>873</v>
      </c>
      <c r="C279" s="104">
        <v>0</v>
      </c>
      <c r="D279" s="100" t="s">
        <v>874</v>
      </c>
      <c r="E279" s="103" t="s">
        <v>875</v>
      </c>
      <c r="F279" s="104">
        <v>0</v>
      </c>
    </row>
    <row r="280" ht="18" customHeight="1" spans="1:6">
      <c r="A280" s="97">
        <v>103071402</v>
      </c>
      <c r="B280" s="103" t="s">
        <v>876</v>
      </c>
      <c r="C280" s="104">
        <v>0</v>
      </c>
      <c r="D280" s="100" t="s">
        <v>877</v>
      </c>
      <c r="E280" s="98" t="s">
        <v>878</v>
      </c>
      <c r="F280" s="99">
        <f>F281</f>
        <v>0</v>
      </c>
    </row>
    <row r="281" ht="18" customHeight="1" spans="1:6">
      <c r="A281" s="97">
        <v>103071404</v>
      </c>
      <c r="B281" s="103" t="s">
        <v>879</v>
      </c>
      <c r="C281" s="104">
        <v>701</v>
      </c>
      <c r="D281" s="100" t="s">
        <v>880</v>
      </c>
      <c r="E281" s="103" t="s">
        <v>881</v>
      </c>
      <c r="F281" s="104">
        <v>0</v>
      </c>
    </row>
    <row r="282" ht="18" customHeight="1" spans="1:6">
      <c r="A282" s="97">
        <v>103071405</v>
      </c>
      <c r="B282" s="103" t="s">
        <v>882</v>
      </c>
      <c r="C282" s="104">
        <v>0</v>
      </c>
      <c r="D282" s="100" t="s">
        <v>883</v>
      </c>
      <c r="E282" s="98" t="s">
        <v>884</v>
      </c>
      <c r="F282" s="99">
        <f>SUM(F283:F291)</f>
        <v>0</v>
      </c>
    </row>
    <row r="283" ht="18" customHeight="1" spans="1:6">
      <c r="A283" s="97">
        <v>1030715</v>
      </c>
      <c r="B283" s="103" t="s">
        <v>885</v>
      </c>
      <c r="C283" s="104">
        <v>0</v>
      </c>
      <c r="D283" s="100" t="s">
        <v>886</v>
      </c>
      <c r="E283" s="103" t="s">
        <v>887</v>
      </c>
      <c r="F283" s="104">
        <v>0</v>
      </c>
    </row>
    <row r="284" ht="18" customHeight="1" spans="1:6">
      <c r="A284" s="97">
        <v>1030716</v>
      </c>
      <c r="B284" s="103" t="s">
        <v>888</v>
      </c>
      <c r="C284" s="104">
        <v>0</v>
      </c>
      <c r="D284" s="100" t="s">
        <v>889</v>
      </c>
      <c r="E284" s="103" t="s">
        <v>890</v>
      </c>
      <c r="F284" s="104">
        <v>0</v>
      </c>
    </row>
    <row r="285" ht="18" customHeight="1" spans="1:6">
      <c r="A285" s="97">
        <v>1030717</v>
      </c>
      <c r="B285" s="103" t="s">
        <v>891</v>
      </c>
      <c r="C285" s="104">
        <v>0</v>
      </c>
      <c r="D285" s="100" t="s">
        <v>892</v>
      </c>
      <c r="E285" s="103" t="s">
        <v>893</v>
      </c>
      <c r="F285" s="104">
        <v>0</v>
      </c>
    </row>
    <row r="286" ht="18" customHeight="1" spans="1:6">
      <c r="A286" s="97">
        <v>1030718</v>
      </c>
      <c r="B286" s="103" t="s">
        <v>894</v>
      </c>
      <c r="C286" s="104">
        <v>0</v>
      </c>
      <c r="D286" s="100" t="s">
        <v>895</v>
      </c>
      <c r="E286" s="103" t="s">
        <v>896</v>
      </c>
      <c r="F286" s="104">
        <v>0</v>
      </c>
    </row>
    <row r="287" ht="18" customHeight="1" spans="1:6">
      <c r="A287" s="97">
        <v>1030719</v>
      </c>
      <c r="B287" s="103" t="s">
        <v>897</v>
      </c>
      <c r="C287" s="99">
        <f>SUM(C288:C289)</f>
        <v>141</v>
      </c>
      <c r="D287" s="100" t="s">
        <v>898</v>
      </c>
      <c r="E287" s="103" t="s">
        <v>899</v>
      </c>
      <c r="F287" s="104">
        <v>0</v>
      </c>
    </row>
    <row r="288" ht="18" customHeight="1" spans="1:6">
      <c r="A288" s="97">
        <v>103071901</v>
      </c>
      <c r="B288" s="103" t="s">
        <v>900</v>
      </c>
      <c r="C288" s="104">
        <v>0</v>
      </c>
      <c r="D288" s="100" t="s">
        <v>901</v>
      </c>
      <c r="E288" s="103" t="s">
        <v>902</v>
      </c>
      <c r="F288" s="104">
        <v>0</v>
      </c>
    </row>
    <row r="289" ht="18" customHeight="1" spans="1:6">
      <c r="A289" s="97">
        <v>103071999</v>
      </c>
      <c r="B289" s="103" t="s">
        <v>903</v>
      </c>
      <c r="C289" s="104">
        <v>141</v>
      </c>
      <c r="D289" s="100" t="s">
        <v>904</v>
      </c>
      <c r="E289" s="103" t="s">
        <v>905</v>
      </c>
      <c r="F289" s="104">
        <v>0</v>
      </c>
    </row>
    <row r="290" ht="18" customHeight="1" spans="1:6">
      <c r="A290" s="97">
        <v>1030720</v>
      </c>
      <c r="B290" s="103" t="s">
        <v>906</v>
      </c>
      <c r="C290" s="104">
        <v>0</v>
      </c>
      <c r="D290" s="100" t="s">
        <v>907</v>
      </c>
      <c r="E290" s="103" t="s">
        <v>908</v>
      </c>
      <c r="F290" s="104">
        <v>0</v>
      </c>
    </row>
    <row r="291" ht="18" customHeight="1" spans="1:6">
      <c r="A291" s="97">
        <v>1030721</v>
      </c>
      <c r="B291" s="103" t="s">
        <v>909</v>
      </c>
      <c r="C291" s="99">
        <f>SUM(C292:C294)</f>
        <v>0</v>
      </c>
      <c r="D291" s="100" t="s">
        <v>910</v>
      </c>
      <c r="E291" s="103" t="s">
        <v>911</v>
      </c>
      <c r="F291" s="104">
        <v>0</v>
      </c>
    </row>
    <row r="292" ht="18" customHeight="1" spans="1:6">
      <c r="A292" s="97">
        <v>103072101</v>
      </c>
      <c r="B292" s="103" t="s">
        <v>912</v>
      </c>
      <c r="C292" s="104">
        <v>0</v>
      </c>
      <c r="D292" s="100" t="s">
        <v>913</v>
      </c>
      <c r="E292" s="98" t="s">
        <v>914</v>
      </c>
      <c r="F292" s="99">
        <f>F293</f>
        <v>0</v>
      </c>
    </row>
    <row r="293" ht="18" customHeight="1" spans="1:6">
      <c r="A293" s="97">
        <v>103072102</v>
      </c>
      <c r="B293" s="103" t="s">
        <v>915</v>
      </c>
      <c r="C293" s="104">
        <v>0</v>
      </c>
      <c r="D293" s="100" t="s">
        <v>916</v>
      </c>
      <c r="E293" s="103" t="s">
        <v>917</v>
      </c>
      <c r="F293" s="104">
        <v>0</v>
      </c>
    </row>
    <row r="294" ht="18" customHeight="1" spans="1:6">
      <c r="A294" s="97">
        <v>103072199</v>
      </c>
      <c r="B294" s="103" t="s">
        <v>918</v>
      </c>
      <c r="C294" s="104">
        <v>0</v>
      </c>
      <c r="D294" s="100" t="s">
        <v>919</v>
      </c>
      <c r="E294" s="98" t="s">
        <v>920</v>
      </c>
      <c r="F294" s="99">
        <f>F295+F298+F309+F316+F324+F333+F347+F357+F367+F375+F381</f>
        <v>24990</v>
      </c>
    </row>
    <row r="295" ht="18" customHeight="1" spans="1:6">
      <c r="A295" s="97">
        <v>1030799</v>
      </c>
      <c r="B295" s="103" t="s">
        <v>921</v>
      </c>
      <c r="C295" s="104">
        <v>178176</v>
      </c>
      <c r="D295" s="100" t="s">
        <v>922</v>
      </c>
      <c r="E295" s="98" t="s">
        <v>923</v>
      </c>
      <c r="F295" s="99">
        <f>SUM(F296:F297)</f>
        <v>0</v>
      </c>
    </row>
    <row r="296" ht="18" customHeight="1" spans="1:6">
      <c r="A296" s="97">
        <v>10308</v>
      </c>
      <c r="B296" s="98" t="s">
        <v>924</v>
      </c>
      <c r="C296" s="99">
        <f>SUM(C297:C298)</f>
        <v>0</v>
      </c>
      <c r="D296" s="100" t="s">
        <v>925</v>
      </c>
      <c r="E296" s="103" t="s">
        <v>926</v>
      </c>
      <c r="F296" s="104">
        <v>0</v>
      </c>
    </row>
    <row r="297" ht="18" customHeight="1" spans="1:6">
      <c r="A297" s="97">
        <v>1030801</v>
      </c>
      <c r="B297" s="103" t="s">
        <v>927</v>
      </c>
      <c r="C297" s="104">
        <v>0</v>
      </c>
      <c r="D297" s="100" t="s">
        <v>928</v>
      </c>
      <c r="E297" s="103" t="s">
        <v>929</v>
      </c>
      <c r="F297" s="104">
        <v>0</v>
      </c>
    </row>
    <row r="298" ht="18" customHeight="1" spans="1:6">
      <c r="A298" s="97">
        <v>1030802</v>
      </c>
      <c r="B298" s="103" t="s">
        <v>930</v>
      </c>
      <c r="C298" s="104">
        <v>0</v>
      </c>
      <c r="D298" s="100" t="s">
        <v>931</v>
      </c>
      <c r="E298" s="98" t="s">
        <v>932</v>
      </c>
      <c r="F298" s="99">
        <f>SUM(F299:F308)</f>
        <v>22621</v>
      </c>
    </row>
    <row r="299" ht="18" customHeight="1" spans="1:6">
      <c r="A299" s="97">
        <v>10309</v>
      </c>
      <c r="B299" s="98" t="s">
        <v>933</v>
      </c>
      <c r="C299" s="99">
        <f>SUM(C300:C304)</f>
        <v>2334</v>
      </c>
      <c r="D299" s="100" t="s">
        <v>934</v>
      </c>
      <c r="E299" s="103" t="s">
        <v>171</v>
      </c>
      <c r="F299" s="104">
        <v>17620</v>
      </c>
    </row>
    <row r="300" ht="18" customHeight="1" spans="1:6">
      <c r="A300" s="97">
        <v>1030901</v>
      </c>
      <c r="B300" s="103" t="s">
        <v>935</v>
      </c>
      <c r="C300" s="104">
        <v>0</v>
      </c>
      <c r="D300" s="100" t="s">
        <v>936</v>
      </c>
      <c r="E300" s="103" t="s">
        <v>174</v>
      </c>
      <c r="F300" s="104">
        <v>4967</v>
      </c>
    </row>
    <row r="301" ht="18" customHeight="1" spans="1:6">
      <c r="A301" s="97">
        <v>1030902</v>
      </c>
      <c r="B301" s="103" t="s">
        <v>937</v>
      </c>
      <c r="C301" s="104">
        <v>2334</v>
      </c>
      <c r="D301" s="100" t="s">
        <v>938</v>
      </c>
      <c r="E301" s="103" t="s">
        <v>177</v>
      </c>
      <c r="F301" s="104">
        <v>0</v>
      </c>
    </row>
    <row r="302" ht="18" customHeight="1" spans="1:6">
      <c r="A302" s="97">
        <v>1030903</v>
      </c>
      <c r="B302" s="103" t="s">
        <v>939</v>
      </c>
      <c r="C302" s="104">
        <v>0</v>
      </c>
      <c r="D302" s="105" t="s">
        <v>940</v>
      </c>
      <c r="E302" s="106" t="s">
        <v>332</v>
      </c>
      <c r="F302" s="107">
        <v>0</v>
      </c>
    </row>
    <row r="303" ht="18" customHeight="1" spans="1:6">
      <c r="A303" s="97">
        <v>1030904</v>
      </c>
      <c r="B303" s="103" t="s">
        <v>941</v>
      </c>
      <c r="C303" s="104">
        <v>0</v>
      </c>
      <c r="D303" s="100" t="s">
        <v>942</v>
      </c>
      <c r="E303" s="103" t="s">
        <v>943</v>
      </c>
      <c r="F303" s="104">
        <v>0</v>
      </c>
    </row>
    <row r="304" ht="18" customHeight="1" spans="1:6">
      <c r="A304" s="97">
        <v>1030999</v>
      </c>
      <c r="B304" s="103" t="s">
        <v>944</v>
      </c>
      <c r="C304" s="104">
        <v>0</v>
      </c>
      <c r="D304" s="100" t="s">
        <v>945</v>
      </c>
      <c r="E304" s="103" t="s">
        <v>946</v>
      </c>
      <c r="F304" s="104">
        <v>0</v>
      </c>
    </row>
    <row r="305" ht="18" customHeight="1" spans="1:6">
      <c r="A305" s="97">
        <v>10399</v>
      </c>
      <c r="B305" s="98" t="s">
        <v>947</v>
      </c>
      <c r="C305" s="99">
        <f>SUM(C306:C313)</f>
        <v>185</v>
      </c>
      <c r="D305" s="100" t="s">
        <v>948</v>
      </c>
      <c r="E305" s="103" t="s">
        <v>949</v>
      </c>
      <c r="F305" s="104">
        <v>0</v>
      </c>
    </row>
    <row r="306" ht="18" customHeight="1" spans="1:6">
      <c r="A306" s="97">
        <v>1039904</v>
      </c>
      <c r="B306" s="103" t="s">
        <v>950</v>
      </c>
      <c r="C306" s="104">
        <v>0</v>
      </c>
      <c r="D306" s="100" t="s">
        <v>951</v>
      </c>
      <c r="E306" s="103" t="s">
        <v>952</v>
      </c>
      <c r="F306" s="104">
        <v>0</v>
      </c>
    </row>
    <row r="307" ht="18" customHeight="1" spans="1:6">
      <c r="A307" s="97">
        <v>1039907</v>
      </c>
      <c r="B307" s="103" t="s">
        <v>953</v>
      </c>
      <c r="C307" s="104">
        <v>0</v>
      </c>
      <c r="D307" s="100" t="s">
        <v>954</v>
      </c>
      <c r="E307" s="103" t="s">
        <v>198</v>
      </c>
      <c r="F307" s="104">
        <v>0</v>
      </c>
    </row>
    <row r="308" ht="18" customHeight="1" spans="1:6">
      <c r="A308" s="97">
        <v>1039908</v>
      </c>
      <c r="B308" s="103" t="s">
        <v>955</v>
      </c>
      <c r="C308" s="104">
        <v>0</v>
      </c>
      <c r="D308" s="100" t="s">
        <v>956</v>
      </c>
      <c r="E308" s="103" t="s">
        <v>957</v>
      </c>
      <c r="F308" s="104">
        <v>34</v>
      </c>
    </row>
    <row r="309" ht="18" customHeight="1" spans="1:6">
      <c r="A309" s="97">
        <v>1039912</v>
      </c>
      <c r="B309" s="103" t="s">
        <v>958</v>
      </c>
      <c r="C309" s="104">
        <v>0</v>
      </c>
      <c r="D309" s="100" t="s">
        <v>959</v>
      </c>
      <c r="E309" s="98" t="s">
        <v>960</v>
      </c>
      <c r="F309" s="99">
        <f>SUM(F310:F315)</f>
        <v>0</v>
      </c>
    </row>
    <row r="310" ht="18" customHeight="1" spans="1:6">
      <c r="A310" s="97">
        <v>1039913</v>
      </c>
      <c r="B310" s="103" t="s">
        <v>961</v>
      </c>
      <c r="C310" s="104">
        <v>0</v>
      </c>
      <c r="D310" s="100" t="s">
        <v>962</v>
      </c>
      <c r="E310" s="103" t="s">
        <v>171</v>
      </c>
      <c r="F310" s="104">
        <v>0</v>
      </c>
    </row>
    <row r="311" ht="18" customHeight="1" spans="1:6">
      <c r="A311" s="97">
        <v>1039914</v>
      </c>
      <c r="B311" s="103" t="s">
        <v>963</v>
      </c>
      <c r="C311" s="104">
        <v>0</v>
      </c>
      <c r="D311" s="100" t="s">
        <v>964</v>
      </c>
      <c r="E311" s="103" t="s">
        <v>174</v>
      </c>
      <c r="F311" s="104">
        <v>0</v>
      </c>
    </row>
    <row r="312" ht="18" customHeight="1" spans="1:6">
      <c r="A312" s="97">
        <v>1039915</v>
      </c>
      <c r="B312" s="103" t="s">
        <v>965</v>
      </c>
      <c r="C312" s="104">
        <v>0</v>
      </c>
      <c r="D312" s="100" t="s">
        <v>966</v>
      </c>
      <c r="E312" s="103" t="s">
        <v>177</v>
      </c>
      <c r="F312" s="104">
        <v>0</v>
      </c>
    </row>
    <row r="313" ht="18" customHeight="1" spans="1:6">
      <c r="A313" s="97">
        <v>1039999</v>
      </c>
      <c r="B313" s="103" t="s">
        <v>967</v>
      </c>
      <c r="C313" s="104">
        <v>185</v>
      </c>
      <c r="D313" s="100" t="s">
        <v>968</v>
      </c>
      <c r="E313" s="103" t="s">
        <v>969</v>
      </c>
      <c r="F313" s="104">
        <v>0</v>
      </c>
    </row>
    <row r="314" ht="18" customHeight="1" spans="1:6">
      <c r="A314" s="97"/>
      <c r="B314" s="103"/>
      <c r="C314" s="108"/>
      <c r="D314" s="100" t="s">
        <v>970</v>
      </c>
      <c r="E314" s="103" t="s">
        <v>198</v>
      </c>
      <c r="F314" s="104">
        <v>0</v>
      </c>
    </row>
    <row r="315" ht="18" customHeight="1" spans="1:6">
      <c r="A315" s="97"/>
      <c r="B315" s="98" t="s">
        <v>971</v>
      </c>
      <c r="C315" s="99">
        <f>C316+C360</f>
        <v>52509</v>
      </c>
      <c r="D315" s="100" t="s">
        <v>972</v>
      </c>
      <c r="E315" s="103" t="s">
        <v>973</v>
      </c>
      <c r="F315" s="104">
        <v>0</v>
      </c>
    </row>
    <row r="316" ht="18" customHeight="1" spans="1:6">
      <c r="A316" s="97">
        <v>10301</v>
      </c>
      <c r="B316" s="98" t="s">
        <v>974</v>
      </c>
      <c r="C316" s="99">
        <f>SUM(C317:C326,C332:C337,C340:C342,C345:C351,C359)</f>
        <v>52272</v>
      </c>
      <c r="D316" s="100" t="s">
        <v>975</v>
      </c>
      <c r="E316" s="98" t="s">
        <v>976</v>
      </c>
      <c r="F316" s="99">
        <f>SUM(F317:F323)</f>
        <v>166</v>
      </c>
    </row>
    <row r="317" ht="18" customHeight="1" spans="1:6">
      <c r="A317" s="97">
        <v>1030102</v>
      </c>
      <c r="B317" s="103" t="s">
        <v>977</v>
      </c>
      <c r="C317" s="104">
        <v>0</v>
      </c>
      <c r="D317" s="100" t="s">
        <v>978</v>
      </c>
      <c r="E317" s="103" t="s">
        <v>171</v>
      </c>
      <c r="F317" s="104">
        <v>157</v>
      </c>
    </row>
    <row r="318" ht="18" customHeight="1" spans="1:6">
      <c r="A318" s="97">
        <v>1030106</v>
      </c>
      <c r="B318" s="103" t="s">
        <v>979</v>
      </c>
      <c r="C318" s="104">
        <v>0</v>
      </c>
      <c r="D318" s="100" t="s">
        <v>980</v>
      </c>
      <c r="E318" s="103" t="s">
        <v>174</v>
      </c>
      <c r="F318" s="104">
        <v>9</v>
      </c>
    </row>
    <row r="319" ht="18" customHeight="1" spans="1:6">
      <c r="A319" s="97">
        <v>1030110</v>
      </c>
      <c r="B319" s="103" t="s">
        <v>981</v>
      </c>
      <c r="C319" s="104">
        <v>0</v>
      </c>
      <c r="D319" s="100" t="s">
        <v>982</v>
      </c>
      <c r="E319" s="103" t="s">
        <v>177</v>
      </c>
      <c r="F319" s="104">
        <v>0</v>
      </c>
    </row>
    <row r="320" ht="18" customHeight="1" spans="1:6">
      <c r="A320" s="97">
        <v>1030112</v>
      </c>
      <c r="B320" s="103" t="s">
        <v>983</v>
      </c>
      <c r="C320" s="104">
        <v>0</v>
      </c>
      <c r="D320" s="100" t="s">
        <v>984</v>
      </c>
      <c r="E320" s="103" t="s">
        <v>985</v>
      </c>
      <c r="F320" s="104">
        <v>0</v>
      </c>
    </row>
    <row r="321" ht="18" customHeight="1" spans="1:6">
      <c r="A321" s="97">
        <v>1030115</v>
      </c>
      <c r="B321" s="103" t="s">
        <v>986</v>
      </c>
      <c r="C321" s="104">
        <v>0</v>
      </c>
      <c r="D321" s="100" t="s">
        <v>987</v>
      </c>
      <c r="E321" s="103" t="s">
        <v>988</v>
      </c>
      <c r="F321" s="104">
        <v>0</v>
      </c>
    </row>
    <row r="322" ht="18" customHeight="1" spans="1:6">
      <c r="A322" s="97">
        <v>1030121</v>
      </c>
      <c r="B322" s="103" t="s">
        <v>989</v>
      </c>
      <c r="C322" s="104">
        <v>0</v>
      </c>
      <c r="D322" s="100" t="s">
        <v>990</v>
      </c>
      <c r="E322" s="103" t="s">
        <v>198</v>
      </c>
      <c r="F322" s="104">
        <v>0</v>
      </c>
    </row>
    <row r="323" ht="18" customHeight="1" spans="1:6">
      <c r="A323" s="97">
        <v>1030129</v>
      </c>
      <c r="B323" s="103" t="s">
        <v>991</v>
      </c>
      <c r="C323" s="104">
        <v>0</v>
      </c>
      <c r="D323" s="100" t="s">
        <v>992</v>
      </c>
      <c r="E323" s="103" t="s">
        <v>993</v>
      </c>
      <c r="F323" s="104">
        <v>0</v>
      </c>
    </row>
    <row r="324" ht="18" customHeight="1" spans="1:6">
      <c r="A324" s="97">
        <v>1030146</v>
      </c>
      <c r="B324" s="103" t="s">
        <v>994</v>
      </c>
      <c r="C324" s="104">
        <v>0</v>
      </c>
      <c r="D324" s="100" t="s">
        <v>995</v>
      </c>
      <c r="E324" s="98" t="s">
        <v>996</v>
      </c>
      <c r="F324" s="99">
        <f>SUM(F325:F332)</f>
        <v>276</v>
      </c>
    </row>
    <row r="325" ht="18" customHeight="1" spans="1:6">
      <c r="A325" s="97">
        <v>1030147</v>
      </c>
      <c r="B325" s="103" t="s">
        <v>997</v>
      </c>
      <c r="C325" s="104">
        <v>0</v>
      </c>
      <c r="D325" s="100" t="s">
        <v>998</v>
      </c>
      <c r="E325" s="103" t="s">
        <v>171</v>
      </c>
      <c r="F325" s="104">
        <v>276</v>
      </c>
    </row>
    <row r="326" ht="18" customHeight="1" spans="1:6">
      <c r="A326" s="97">
        <v>1030148</v>
      </c>
      <c r="B326" s="103" t="s">
        <v>999</v>
      </c>
      <c r="C326" s="99">
        <f>SUM(C327:C331)</f>
        <v>44735</v>
      </c>
      <c r="D326" s="100" t="s">
        <v>1000</v>
      </c>
      <c r="E326" s="103" t="s">
        <v>174</v>
      </c>
      <c r="F326" s="104">
        <v>0</v>
      </c>
    </row>
    <row r="327" ht="18" customHeight="1" spans="1:6">
      <c r="A327" s="97">
        <v>103014801</v>
      </c>
      <c r="B327" s="103" t="s">
        <v>1001</v>
      </c>
      <c r="C327" s="104">
        <v>46412</v>
      </c>
      <c r="D327" s="100" t="s">
        <v>1002</v>
      </c>
      <c r="E327" s="103" t="s">
        <v>177</v>
      </c>
      <c r="F327" s="104">
        <v>0</v>
      </c>
    </row>
    <row r="328" ht="18" customHeight="1" spans="1:6">
      <c r="A328" s="97">
        <v>103014802</v>
      </c>
      <c r="B328" s="103" t="s">
        <v>1003</v>
      </c>
      <c r="C328" s="104">
        <v>0</v>
      </c>
      <c r="D328" s="100" t="s">
        <v>1004</v>
      </c>
      <c r="E328" s="103" t="s">
        <v>1005</v>
      </c>
      <c r="F328" s="104">
        <v>0</v>
      </c>
    </row>
    <row r="329" ht="18" customHeight="1" spans="1:6">
      <c r="A329" s="97">
        <v>103014803</v>
      </c>
      <c r="B329" s="103" t="s">
        <v>1006</v>
      </c>
      <c r="C329" s="104">
        <v>0</v>
      </c>
      <c r="D329" s="100" t="s">
        <v>1007</v>
      </c>
      <c r="E329" s="103" t="s">
        <v>1008</v>
      </c>
      <c r="F329" s="104">
        <v>0</v>
      </c>
    </row>
    <row r="330" ht="18" customHeight="1" spans="1:6">
      <c r="A330" s="97">
        <v>103014898</v>
      </c>
      <c r="B330" s="103" t="s">
        <v>1009</v>
      </c>
      <c r="C330" s="104">
        <v>-1677</v>
      </c>
      <c r="D330" s="100" t="s">
        <v>1010</v>
      </c>
      <c r="E330" s="103" t="s">
        <v>1011</v>
      </c>
      <c r="F330" s="104">
        <v>0</v>
      </c>
    </row>
    <row r="331" ht="18" customHeight="1" spans="1:6">
      <c r="A331" s="97">
        <v>103014899</v>
      </c>
      <c r="B331" s="103" t="s">
        <v>1012</v>
      </c>
      <c r="C331" s="104">
        <v>0</v>
      </c>
      <c r="D331" s="100" t="s">
        <v>1013</v>
      </c>
      <c r="E331" s="103" t="s">
        <v>198</v>
      </c>
      <c r="F331" s="104">
        <v>0</v>
      </c>
    </row>
    <row r="332" ht="18" customHeight="1" spans="1:6">
      <c r="A332" s="97">
        <v>1030149</v>
      </c>
      <c r="B332" s="103" t="s">
        <v>1014</v>
      </c>
      <c r="C332" s="104">
        <v>0</v>
      </c>
      <c r="D332" s="100" t="s">
        <v>1015</v>
      </c>
      <c r="E332" s="103" t="s">
        <v>1016</v>
      </c>
      <c r="F332" s="104">
        <v>0</v>
      </c>
    </row>
    <row r="333" ht="18" customHeight="1" spans="1:6">
      <c r="A333" s="97">
        <v>1030150</v>
      </c>
      <c r="B333" s="103" t="s">
        <v>1017</v>
      </c>
      <c r="C333" s="104">
        <v>0</v>
      </c>
      <c r="D333" s="100" t="s">
        <v>1018</v>
      </c>
      <c r="E333" s="98" t="s">
        <v>1019</v>
      </c>
      <c r="F333" s="99">
        <f>SUM(F334:F346)</f>
        <v>1927</v>
      </c>
    </row>
    <row r="334" ht="18" customHeight="1" spans="1:6">
      <c r="A334" s="97">
        <v>1030152</v>
      </c>
      <c r="B334" s="103" t="s">
        <v>1020</v>
      </c>
      <c r="C334" s="104">
        <v>0</v>
      </c>
      <c r="D334" s="100" t="s">
        <v>1021</v>
      </c>
      <c r="E334" s="103" t="s">
        <v>171</v>
      </c>
      <c r="F334" s="104">
        <v>1663</v>
      </c>
    </row>
    <row r="335" ht="18" customHeight="1" spans="1:6">
      <c r="A335" s="97">
        <v>1030153</v>
      </c>
      <c r="B335" s="103" t="s">
        <v>1022</v>
      </c>
      <c r="C335" s="104">
        <v>0</v>
      </c>
      <c r="D335" s="100" t="s">
        <v>1023</v>
      </c>
      <c r="E335" s="103" t="s">
        <v>174</v>
      </c>
      <c r="F335" s="104">
        <v>264</v>
      </c>
    </row>
    <row r="336" ht="18" customHeight="1" spans="1:6">
      <c r="A336" s="97">
        <v>1030154</v>
      </c>
      <c r="B336" s="103" t="s">
        <v>1024</v>
      </c>
      <c r="C336" s="104">
        <v>0</v>
      </c>
      <c r="D336" s="100" t="s">
        <v>1025</v>
      </c>
      <c r="E336" s="103" t="s">
        <v>177</v>
      </c>
      <c r="F336" s="104">
        <v>0</v>
      </c>
    </row>
    <row r="337" ht="18" customHeight="1" spans="1:6">
      <c r="A337" s="97">
        <v>1030155</v>
      </c>
      <c r="B337" s="103" t="s">
        <v>1026</v>
      </c>
      <c r="C337" s="99">
        <f>C338+C339</f>
        <v>0</v>
      </c>
      <c r="D337" s="100" t="s">
        <v>1027</v>
      </c>
      <c r="E337" s="103" t="s">
        <v>1028</v>
      </c>
      <c r="F337" s="104">
        <v>0</v>
      </c>
    </row>
    <row r="338" ht="18" customHeight="1" spans="1:6">
      <c r="A338" s="97">
        <v>103015501</v>
      </c>
      <c r="B338" s="103" t="s">
        <v>1029</v>
      </c>
      <c r="C338" s="104">
        <v>0</v>
      </c>
      <c r="D338" s="100" t="s">
        <v>1030</v>
      </c>
      <c r="E338" s="103" t="s">
        <v>1031</v>
      </c>
      <c r="F338" s="104">
        <v>0</v>
      </c>
    </row>
    <row r="339" ht="18" customHeight="1" spans="1:6">
      <c r="A339" s="97">
        <v>103015502</v>
      </c>
      <c r="B339" s="103" t="s">
        <v>1032</v>
      </c>
      <c r="C339" s="104">
        <v>0</v>
      </c>
      <c r="D339" s="100" t="s">
        <v>1033</v>
      </c>
      <c r="E339" s="103" t="s">
        <v>1034</v>
      </c>
      <c r="F339" s="104">
        <v>0</v>
      </c>
    </row>
    <row r="340" ht="18" customHeight="1" spans="1:6">
      <c r="A340" s="97">
        <v>1030156</v>
      </c>
      <c r="B340" s="103" t="s">
        <v>1035</v>
      </c>
      <c r="C340" s="104">
        <v>6821</v>
      </c>
      <c r="D340" s="100" t="s">
        <v>1036</v>
      </c>
      <c r="E340" s="103" t="s">
        <v>1037</v>
      </c>
      <c r="F340" s="104">
        <v>0</v>
      </c>
    </row>
    <row r="341" ht="18" customHeight="1" spans="1:6">
      <c r="A341" s="97">
        <v>1030157</v>
      </c>
      <c r="B341" s="103" t="s">
        <v>1038</v>
      </c>
      <c r="C341" s="104">
        <v>0</v>
      </c>
      <c r="D341" s="100" t="s">
        <v>1039</v>
      </c>
      <c r="E341" s="103" t="s">
        <v>1040</v>
      </c>
      <c r="F341" s="104">
        <v>0</v>
      </c>
    </row>
    <row r="342" ht="18" customHeight="1" spans="1:6">
      <c r="A342" s="97">
        <v>1030158</v>
      </c>
      <c r="B342" s="103" t="s">
        <v>1041</v>
      </c>
      <c r="C342" s="99">
        <f>SUM(C343:C344)</f>
        <v>0</v>
      </c>
      <c r="D342" s="100" t="s">
        <v>1042</v>
      </c>
      <c r="E342" s="103" t="s">
        <v>1043</v>
      </c>
      <c r="F342" s="104">
        <v>0</v>
      </c>
    </row>
    <row r="343" ht="18" customHeight="1" spans="1:6">
      <c r="A343" s="97">
        <v>103015801</v>
      </c>
      <c r="B343" s="103" t="s">
        <v>1044</v>
      </c>
      <c r="C343" s="104">
        <v>0</v>
      </c>
      <c r="D343" s="100" t="s">
        <v>1045</v>
      </c>
      <c r="E343" s="103" t="s">
        <v>1046</v>
      </c>
      <c r="F343" s="104">
        <v>0</v>
      </c>
    </row>
    <row r="344" ht="18" customHeight="1" spans="1:6">
      <c r="A344" s="97">
        <v>103015803</v>
      </c>
      <c r="B344" s="103" t="s">
        <v>1047</v>
      </c>
      <c r="C344" s="104">
        <v>0</v>
      </c>
      <c r="D344" s="100" t="s">
        <v>1048</v>
      </c>
      <c r="E344" s="103" t="s">
        <v>332</v>
      </c>
      <c r="F344" s="104">
        <v>0</v>
      </c>
    </row>
    <row r="345" ht="18" customHeight="1" spans="1:6">
      <c r="A345" s="97">
        <v>1030159</v>
      </c>
      <c r="B345" s="103" t="s">
        <v>1049</v>
      </c>
      <c r="C345" s="104">
        <v>0</v>
      </c>
      <c r="D345" s="100" t="s">
        <v>1050</v>
      </c>
      <c r="E345" s="103" t="s">
        <v>198</v>
      </c>
      <c r="F345" s="104">
        <v>0</v>
      </c>
    </row>
    <row r="346" ht="18" customHeight="1" spans="1:6">
      <c r="A346" s="97">
        <v>1030166</v>
      </c>
      <c r="B346" s="103" t="s">
        <v>1051</v>
      </c>
      <c r="C346" s="104">
        <v>0</v>
      </c>
      <c r="D346" s="100" t="s">
        <v>1052</v>
      </c>
      <c r="E346" s="103" t="s">
        <v>1053</v>
      </c>
      <c r="F346" s="104">
        <v>0</v>
      </c>
    </row>
    <row r="347" ht="18" customHeight="1" spans="1:6">
      <c r="A347" s="97">
        <v>1030168</v>
      </c>
      <c r="B347" s="103" t="s">
        <v>1054</v>
      </c>
      <c r="C347" s="104">
        <v>0</v>
      </c>
      <c r="D347" s="100" t="s">
        <v>1055</v>
      </c>
      <c r="E347" s="98" t="s">
        <v>1056</v>
      </c>
      <c r="F347" s="99">
        <f>SUM(F348:F356)</f>
        <v>0</v>
      </c>
    </row>
    <row r="348" ht="18" customHeight="1" spans="1:6">
      <c r="A348" s="97">
        <v>1030171</v>
      </c>
      <c r="B348" s="103" t="s">
        <v>1057</v>
      </c>
      <c r="C348" s="104">
        <v>0</v>
      </c>
      <c r="D348" s="100" t="s">
        <v>1058</v>
      </c>
      <c r="E348" s="103" t="s">
        <v>171</v>
      </c>
      <c r="F348" s="104">
        <v>0</v>
      </c>
    </row>
    <row r="349" ht="18" customHeight="1" spans="1:6">
      <c r="A349" s="97">
        <v>1030175</v>
      </c>
      <c r="B349" s="103" t="s">
        <v>1059</v>
      </c>
      <c r="C349" s="104">
        <v>0</v>
      </c>
      <c r="D349" s="100" t="s">
        <v>1060</v>
      </c>
      <c r="E349" s="103" t="s">
        <v>174</v>
      </c>
      <c r="F349" s="104">
        <v>0</v>
      </c>
    </row>
    <row r="350" ht="18" customHeight="1" spans="1:6">
      <c r="A350" s="97">
        <v>1030178</v>
      </c>
      <c r="B350" s="103" t="s">
        <v>1061</v>
      </c>
      <c r="C350" s="104">
        <v>716</v>
      </c>
      <c r="D350" s="100" t="s">
        <v>1062</v>
      </c>
      <c r="E350" s="103" t="s">
        <v>177</v>
      </c>
      <c r="F350" s="104">
        <v>0</v>
      </c>
    </row>
    <row r="351" ht="18" customHeight="1" spans="1:6">
      <c r="A351" s="97">
        <v>1030180</v>
      </c>
      <c r="B351" s="103" t="s">
        <v>1063</v>
      </c>
      <c r="C351" s="99">
        <f>SUM(C352:C358)</f>
        <v>0</v>
      </c>
      <c r="D351" s="100" t="s">
        <v>1064</v>
      </c>
      <c r="E351" s="103" t="s">
        <v>1065</v>
      </c>
      <c r="F351" s="104">
        <v>0</v>
      </c>
    </row>
    <row r="352" ht="18" customHeight="1" spans="1:6">
      <c r="A352" s="97">
        <v>103018001</v>
      </c>
      <c r="B352" s="103" t="s">
        <v>1066</v>
      </c>
      <c r="C352" s="104">
        <v>0</v>
      </c>
      <c r="D352" s="100" t="s">
        <v>1067</v>
      </c>
      <c r="E352" s="103" t="s">
        <v>1068</v>
      </c>
      <c r="F352" s="104">
        <v>0</v>
      </c>
    </row>
    <row r="353" ht="18" customHeight="1" spans="1:6">
      <c r="A353" s="97">
        <v>103018002</v>
      </c>
      <c r="B353" s="103" t="s">
        <v>1069</v>
      </c>
      <c r="C353" s="104">
        <v>0</v>
      </c>
      <c r="D353" s="100" t="s">
        <v>1070</v>
      </c>
      <c r="E353" s="103" t="s">
        <v>1071</v>
      </c>
      <c r="F353" s="104">
        <v>0</v>
      </c>
    </row>
    <row r="354" ht="18" customHeight="1" spans="1:6">
      <c r="A354" s="97">
        <v>103018003</v>
      </c>
      <c r="B354" s="103" t="s">
        <v>1072</v>
      </c>
      <c r="C354" s="104">
        <v>0</v>
      </c>
      <c r="D354" s="100" t="s">
        <v>1073</v>
      </c>
      <c r="E354" s="103" t="s">
        <v>332</v>
      </c>
      <c r="F354" s="104">
        <v>0</v>
      </c>
    </row>
    <row r="355" ht="18" customHeight="1" spans="1:6">
      <c r="A355" s="97">
        <v>103018004</v>
      </c>
      <c r="B355" s="103" t="s">
        <v>1074</v>
      </c>
      <c r="C355" s="104">
        <v>0</v>
      </c>
      <c r="D355" s="100" t="s">
        <v>1075</v>
      </c>
      <c r="E355" s="103" t="s">
        <v>198</v>
      </c>
      <c r="F355" s="104">
        <v>0</v>
      </c>
    </row>
    <row r="356" ht="18" customHeight="1" spans="1:6">
      <c r="A356" s="97">
        <v>103018005</v>
      </c>
      <c r="B356" s="103" t="s">
        <v>1076</v>
      </c>
      <c r="C356" s="104">
        <v>0</v>
      </c>
      <c r="D356" s="100" t="s">
        <v>1077</v>
      </c>
      <c r="E356" s="103" t="s">
        <v>1078</v>
      </c>
      <c r="F356" s="104">
        <v>0</v>
      </c>
    </row>
    <row r="357" ht="18" customHeight="1" spans="1:6">
      <c r="A357" s="97">
        <v>103018006</v>
      </c>
      <c r="B357" s="103" t="s">
        <v>1079</v>
      </c>
      <c r="C357" s="104">
        <v>0</v>
      </c>
      <c r="D357" s="100" t="s">
        <v>1080</v>
      </c>
      <c r="E357" s="98" t="s">
        <v>1081</v>
      </c>
      <c r="F357" s="99">
        <f>SUM(F358:F366)</f>
        <v>0</v>
      </c>
    </row>
    <row r="358" ht="18" customHeight="1" spans="1:6">
      <c r="A358" s="97">
        <v>103018007</v>
      </c>
      <c r="B358" s="103" t="s">
        <v>1082</v>
      </c>
      <c r="C358" s="104">
        <v>0</v>
      </c>
      <c r="D358" s="100" t="s">
        <v>1083</v>
      </c>
      <c r="E358" s="103" t="s">
        <v>171</v>
      </c>
      <c r="F358" s="104">
        <v>0</v>
      </c>
    </row>
    <row r="359" ht="18" customHeight="1" spans="1:6">
      <c r="A359" s="97">
        <v>1030199</v>
      </c>
      <c r="B359" s="103" t="s">
        <v>1084</v>
      </c>
      <c r="C359" s="104">
        <v>0</v>
      </c>
      <c r="D359" s="100" t="s">
        <v>1085</v>
      </c>
      <c r="E359" s="103" t="s">
        <v>174</v>
      </c>
      <c r="F359" s="104">
        <v>0</v>
      </c>
    </row>
    <row r="360" ht="18" customHeight="1" spans="1:6">
      <c r="A360" s="97">
        <v>10310</v>
      </c>
      <c r="B360" s="98" t="s">
        <v>1086</v>
      </c>
      <c r="C360" s="99">
        <f>SUM(C361:C364,C368:C373,C376:C377)</f>
        <v>237</v>
      </c>
      <c r="D360" s="100" t="s">
        <v>1087</v>
      </c>
      <c r="E360" s="103" t="s">
        <v>177</v>
      </c>
      <c r="F360" s="104">
        <v>0</v>
      </c>
    </row>
    <row r="361" ht="18" customHeight="1" spans="1:6">
      <c r="A361" s="97">
        <v>1031003</v>
      </c>
      <c r="B361" s="103" t="s">
        <v>1088</v>
      </c>
      <c r="C361" s="104">
        <v>0</v>
      </c>
      <c r="D361" s="100" t="s">
        <v>1089</v>
      </c>
      <c r="E361" s="103" t="s">
        <v>1090</v>
      </c>
      <c r="F361" s="104">
        <v>0</v>
      </c>
    </row>
    <row r="362" ht="18" customHeight="1" spans="1:6">
      <c r="A362" s="97">
        <v>1031004</v>
      </c>
      <c r="B362" s="103" t="s">
        <v>1091</v>
      </c>
      <c r="C362" s="104">
        <v>0</v>
      </c>
      <c r="D362" s="100" t="s">
        <v>1092</v>
      </c>
      <c r="E362" s="103" t="s">
        <v>1093</v>
      </c>
      <c r="F362" s="104">
        <v>0</v>
      </c>
    </row>
    <row r="363" ht="18" customHeight="1" spans="1:6">
      <c r="A363" s="97">
        <v>1031005</v>
      </c>
      <c r="B363" s="103" t="s">
        <v>1094</v>
      </c>
      <c r="C363" s="104">
        <v>0</v>
      </c>
      <c r="D363" s="100" t="s">
        <v>1095</v>
      </c>
      <c r="E363" s="103" t="s">
        <v>1096</v>
      </c>
      <c r="F363" s="104">
        <v>0</v>
      </c>
    </row>
    <row r="364" ht="18" customHeight="1" spans="1:6">
      <c r="A364" s="97">
        <v>1031006</v>
      </c>
      <c r="B364" s="103" t="s">
        <v>1097</v>
      </c>
      <c r="C364" s="99">
        <f>SUM(C365:C367)</f>
        <v>0</v>
      </c>
      <c r="D364" s="100" t="s">
        <v>1098</v>
      </c>
      <c r="E364" s="103" t="s">
        <v>332</v>
      </c>
      <c r="F364" s="104">
        <v>0</v>
      </c>
    </row>
    <row r="365" ht="18" customHeight="1" spans="1:6">
      <c r="A365" s="97">
        <v>103100601</v>
      </c>
      <c r="B365" s="103" t="s">
        <v>1099</v>
      </c>
      <c r="C365" s="104">
        <v>0</v>
      </c>
      <c r="D365" s="100" t="s">
        <v>1100</v>
      </c>
      <c r="E365" s="103" t="s">
        <v>198</v>
      </c>
      <c r="F365" s="104">
        <v>0</v>
      </c>
    </row>
    <row r="366" ht="18" customHeight="1" spans="1:6">
      <c r="A366" s="97">
        <v>103100602</v>
      </c>
      <c r="B366" s="103" t="s">
        <v>1101</v>
      </c>
      <c r="C366" s="104">
        <v>0</v>
      </c>
      <c r="D366" s="100" t="s">
        <v>1102</v>
      </c>
      <c r="E366" s="103" t="s">
        <v>1103</v>
      </c>
      <c r="F366" s="104">
        <v>0</v>
      </c>
    </row>
    <row r="367" ht="18" customHeight="1" spans="1:6">
      <c r="A367" s="97">
        <v>103100699</v>
      </c>
      <c r="B367" s="103" t="s">
        <v>1104</v>
      </c>
      <c r="C367" s="104">
        <v>0</v>
      </c>
      <c r="D367" s="105" t="s">
        <v>1105</v>
      </c>
      <c r="E367" s="109" t="s">
        <v>1106</v>
      </c>
      <c r="F367" s="102">
        <f>SUM(F368:F374)</f>
        <v>0</v>
      </c>
    </row>
    <row r="368" ht="18" customHeight="1" spans="1:6">
      <c r="A368" s="97">
        <v>1031008</v>
      </c>
      <c r="B368" s="103" t="s">
        <v>1107</v>
      </c>
      <c r="C368" s="104">
        <v>0</v>
      </c>
      <c r="D368" s="100" t="s">
        <v>1108</v>
      </c>
      <c r="E368" s="103" t="s">
        <v>171</v>
      </c>
      <c r="F368" s="104">
        <v>0</v>
      </c>
    </row>
    <row r="369" ht="18" customHeight="1" spans="1:6">
      <c r="A369" s="97">
        <v>1031009</v>
      </c>
      <c r="B369" s="103" t="s">
        <v>1109</v>
      </c>
      <c r="C369" s="104">
        <v>0</v>
      </c>
      <c r="D369" s="100" t="s">
        <v>1110</v>
      </c>
      <c r="E369" s="103" t="s">
        <v>174</v>
      </c>
      <c r="F369" s="104">
        <v>0</v>
      </c>
    </row>
    <row r="370" ht="18" customHeight="1" spans="1:6">
      <c r="A370" s="97">
        <v>1031010</v>
      </c>
      <c r="B370" s="103" t="s">
        <v>1111</v>
      </c>
      <c r="C370" s="104">
        <v>0</v>
      </c>
      <c r="D370" s="100" t="s">
        <v>1112</v>
      </c>
      <c r="E370" s="103" t="s">
        <v>177</v>
      </c>
      <c r="F370" s="104">
        <v>0</v>
      </c>
    </row>
    <row r="371" ht="18" customHeight="1" spans="1:6">
      <c r="A371" s="97">
        <v>1031011</v>
      </c>
      <c r="B371" s="103" t="s">
        <v>1113</v>
      </c>
      <c r="C371" s="104">
        <v>0</v>
      </c>
      <c r="D371" s="100" t="s">
        <v>1114</v>
      </c>
      <c r="E371" s="103" t="s">
        <v>1115</v>
      </c>
      <c r="F371" s="104">
        <v>0</v>
      </c>
    </row>
    <row r="372" ht="18" customHeight="1" spans="1:6">
      <c r="A372" s="97">
        <v>1031012</v>
      </c>
      <c r="B372" s="103" t="s">
        <v>1116</v>
      </c>
      <c r="C372" s="104">
        <v>0</v>
      </c>
      <c r="D372" s="100" t="s">
        <v>1117</v>
      </c>
      <c r="E372" s="103" t="s">
        <v>1118</v>
      </c>
      <c r="F372" s="104">
        <v>0</v>
      </c>
    </row>
    <row r="373" ht="18" customHeight="1" spans="1:6">
      <c r="A373" s="97">
        <v>1031013</v>
      </c>
      <c r="B373" s="103" t="s">
        <v>1119</v>
      </c>
      <c r="C373" s="99">
        <f>C374+C375</f>
        <v>0</v>
      </c>
      <c r="D373" s="100" t="s">
        <v>1120</v>
      </c>
      <c r="E373" s="103" t="s">
        <v>198</v>
      </c>
      <c r="F373" s="104">
        <v>0</v>
      </c>
    </row>
    <row r="374" ht="18" customHeight="1" spans="1:6">
      <c r="A374" s="97">
        <v>103101301</v>
      </c>
      <c r="B374" s="103" t="s">
        <v>1121</v>
      </c>
      <c r="C374" s="104">
        <v>0</v>
      </c>
      <c r="D374" s="100" t="s">
        <v>1122</v>
      </c>
      <c r="E374" s="103" t="s">
        <v>1123</v>
      </c>
      <c r="F374" s="104">
        <v>0</v>
      </c>
    </row>
    <row r="375" ht="18" customHeight="1" spans="1:6">
      <c r="A375" s="97">
        <v>103101399</v>
      </c>
      <c r="B375" s="103" t="s">
        <v>1124</v>
      </c>
      <c r="C375" s="104">
        <v>0</v>
      </c>
      <c r="D375" s="100" t="s">
        <v>1125</v>
      </c>
      <c r="E375" s="98" t="s">
        <v>1126</v>
      </c>
      <c r="F375" s="99">
        <f>SUM(F376:F380)</f>
        <v>0</v>
      </c>
    </row>
    <row r="376" ht="18" customHeight="1" spans="1:6">
      <c r="A376" s="97">
        <v>1031014</v>
      </c>
      <c r="B376" s="103" t="s">
        <v>1127</v>
      </c>
      <c r="C376" s="104">
        <v>0</v>
      </c>
      <c r="D376" s="100" t="s">
        <v>1128</v>
      </c>
      <c r="E376" s="103" t="s">
        <v>171</v>
      </c>
      <c r="F376" s="104">
        <v>0</v>
      </c>
    </row>
    <row r="377" ht="18" customHeight="1" spans="1:6">
      <c r="A377" s="97">
        <v>1031099</v>
      </c>
      <c r="B377" s="103" t="s">
        <v>1129</v>
      </c>
      <c r="C377" s="99">
        <f>C378+C379</f>
        <v>237</v>
      </c>
      <c r="D377" s="100" t="s">
        <v>1130</v>
      </c>
      <c r="E377" s="103" t="s">
        <v>174</v>
      </c>
      <c r="F377" s="104">
        <v>0</v>
      </c>
    </row>
    <row r="378" ht="18" customHeight="1" spans="1:6">
      <c r="A378" s="97">
        <v>103109998</v>
      </c>
      <c r="B378" s="103" t="s">
        <v>1131</v>
      </c>
      <c r="C378" s="104">
        <v>237</v>
      </c>
      <c r="D378" s="100" t="s">
        <v>1132</v>
      </c>
      <c r="E378" s="103" t="s">
        <v>332</v>
      </c>
      <c r="F378" s="104">
        <v>0</v>
      </c>
    </row>
    <row r="379" ht="18" customHeight="1" spans="1:6">
      <c r="A379" s="97">
        <v>103109999</v>
      </c>
      <c r="B379" s="103" t="s">
        <v>1133</v>
      </c>
      <c r="C379" s="104">
        <v>0</v>
      </c>
      <c r="D379" s="100" t="s">
        <v>1134</v>
      </c>
      <c r="E379" s="103" t="s">
        <v>1135</v>
      </c>
      <c r="F379" s="104">
        <v>0</v>
      </c>
    </row>
    <row r="380" ht="18" customHeight="1" spans="1:6">
      <c r="A380" s="97"/>
      <c r="B380" s="103"/>
      <c r="C380" s="108"/>
      <c r="D380" s="100" t="s">
        <v>1136</v>
      </c>
      <c r="E380" s="103" t="s">
        <v>1137</v>
      </c>
      <c r="F380" s="104">
        <v>0</v>
      </c>
    </row>
    <row r="381" ht="18" customHeight="1" spans="1:6">
      <c r="A381" s="97">
        <v>10306</v>
      </c>
      <c r="B381" s="98" t="s">
        <v>1138</v>
      </c>
      <c r="C381" s="99">
        <f>SUM(C382,C414,C419,C425,C429)</f>
        <v>0</v>
      </c>
      <c r="D381" s="100" t="s">
        <v>1139</v>
      </c>
      <c r="E381" s="98" t="s">
        <v>1140</v>
      </c>
      <c r="F381" s="99">
        <f>F382+F383</f>
        <v>0</v>
      </c>
    </row>
    <row r="382" ht="18" customHeight="1" spans="1:6">
      <c r="A382" s="97">
        <v>1030601</v>
      </c>
      <c r="B382" s="103" t="s">
        <v>1141</v>
      </c>
      <c r="C382" s="99">
        <f>SUM(C383:C413)</f>
        <v>0</v>
      </c>
      <c r="D382" s="100" t="s">
        <v>1142</v>
      </c>
      <c r="E382" s="103" t="s">
        <v>1143</v>
      </c>
      <c r="F382" s="104">
        <v>0</v>
      </c>
    </row>
    <row r="383" ht="18" customHeight="1" spans="1:6">
      <c r="A383" s="97">
        <v>103060103</v>
      </c>
      <c r="B383" s="103" t="s">
        <v>1144</v>
      </c>
      <c r="C383" s="104">
        <v>0</v>
      </c>
      <c r="D383" s="100" t="s">
        <v>1145</v>
      </c>
      <c r="E383" s="103" t="s">
        <v>1146</v>
      </c>
      <c r="F383" s="104">
        <v>0</v>
      </c>
    </row>
    <row r="384" ht="18" customHeight="1" spans="1:6">
      <c r="A384" s="97">
        <v>103060104</v>
      </c>
      <c r="B384" s="103" t="s">
        <v>1147</v>
      </c>
      <c r="C384" s="104">
        <v>0</v>
      </c>
      <c r="D384" s="100" t="s">
        <v>1148</v>
      </c>
      <c r="E384" s="98" t="s">
        <v>1149</v>
      </c>
      <c r="F384" s="99">
        <f>F385+F390+F397+F403+F409+F413+F417+F421+F427+F434</f>
        <v>141573</v>
      </c>
    </row>
    <row r="385" ht="18" customHeight="1" spans="1:6">
      <c r="A385" s="97">
        <v>103060105</v>
      </c>
      <c r="B385" s="103" t="s">
        <v>1150</v>
      </c>
      <c r="C385" s="104">
        <v>0</v>
      </c>
      <c r="D385" s="100" t="s">
        <v>1151</v>
      </c>
      <c r="E385" s="98" t="s">
        <v>1152</v>
      </c>
      <c r="F385" s="99">
        <f>SUM(F386:F389)</f>
        <v>392</v>
      </c>
    </row>
    <row r="386" ht="18" customHeight="1" spans="1:6">
      <c r="A386" s="97">
        <v>103060106</v>
      </c>
      <c r="B386" s="103" t="s">
        <v>1153</v>
      </c>
      <c r="C386" s="104">
        <v>0</v>
      </c>
      <c r="D386" s="100" t="s">
        <v>1154</v>
      </c>
      <c r="E386" s="103" t="s">
        <v>171</v>
      </c>
      <c r="F386" s="104">
        <v>390</v>
      </c>
    </row>
    <row r="387" ht="18" customHeight="1" spans="1:6">
      <c r="A387" s="97">
        <v>103060107</v>
      </c>
      <c r="B387" s="103" t="s">
        <v>1155</v>
      </c>
      <c r="C387" s="104">
        <v>0</v>
      </c>
      <c r="D387" s="100" t="s">
        <v>1156</v>
      </c>
      <c r="E387" s="103" t="s">
        <v>174</v>
      </c>
      <c r="F387" s="104">
        <v>2</v>
      </c>
    </row>
    <row r="388" ht="18" customHeight="1" spans="1:6">
      <c r="A388" s="97">
        <v>103060108</v>
      </c>
      <c r="B388" s="103" t="s">
        <v>1157</v>
      </c>
      <c r="C388" s="104">
        <v>0</v>
      </c>
      <c r="D388" s="100" t="s">
        <v>1158</v>
      </c>
      <c r="E388" s="103" t="s">
        <v>177</v>
      </c>
      <c r="F388" s="104">
        <v>0</v>
      </c>
    </row>
    <row r="389" ht="18" customHeight="1" spans="1:6">
      <c r="A389" s="97">
        <v>103060109</v>
      </c>
      <c r="B389" s="103" t="s">
        <v>1159</v>
      </c>
      <c r="C389" s="104">
        <v>0</v>
      </c>
      <c r="D389" s="100" t="s">
        <v>1160</v>
      </c>
      <c r="E389" s="103" t="s">
        <v>1161</v>
      </c>
      <c r="F389" s="104">
        <v>0</v>
      </c>
    </row>
    <row r="390" ht="18" customHeight="1" spans="1:6">
      <c r="A390" s="97">
        <v>103060112</v>
      </c>
      <c r="B390" s="103" t="s">
        <v>1162</v>
      </c>
      <c r="C390" s="104">
        <v>0</v>
      </c>
      <c r="D390" s="100" t="s">
        <v>1163</v>
      </c>
      <c r="E390" s="98" t="s">
        <v>1164</v>
      </c>
      <c r="F390" s="99">
        <f>SUM(F391:F396)</f>
        <v>129342</v>
      </c>
    </row>
    <row r="391" ht="18" customHeight="1" spans="1:6">
      <c r="A391" s="97">
        <v>103060113</v>
      </c>
      <c r="B391" s="103" t="s">
        <v>1165</v>
      </c>
      <c r="C391" s="104">
        <v>0</v>
      </c>
      <c r="D391" s="100" t="s">
        <v>1166</v>
      </c>
      <c r="E391" s="103" t="s">
        <v>1167</v>
      </c>
      <c r="F391" s="104">
        <v>2278</v>
      </c>
    </row>
    <row r="392" ht="18" customHeight="1" spans="1:6">
      <c r="A392" s="97">
        <v>103060114</v>
      </c>
      <c r="B392" s="103" t="s">
        <v>1168</v>
      </c>
      <c r="C392" s="104">
        <v>0</v>
      </c>
      <c r="D392" s="100" t="s">
        <v>1169</v>
      </c>
      <c r="E392" s="103" t="s">
        <v>1170</v>
      </c>
      <c r="F392" s="104">
        <v>57818</v>
      </c>
    </row>
    <row r="393" ht="18" customHeight="1" spans="1:6">
      <c r="A393" s="97">
        <v>103060115</v>
      </c>
      <c r="B393" s="103" t="s">
        <v>1171</v>
      </c>
      <c r="C393" s="104">
        <v>0</v>
      </c>
      <c r="D393" s="100" t="s">
        <v>1172</v>
      </c>
      <c r="E393" s="103" t="s">
        <v>1173</v>
      </c>
      <c r="F393" s="104">
        <v>47007</v>
      </c>
    </row>
    <row r="394" ht="18" customHeight="1" spans="1:6">
      <c r="A394" s="97">
        <v>103060116</v>
      </c>
      <c r="B394" s="103" t="s">
        <v>1174</v>
      </c>
      <c r="C394" s="104">
        <v>0</v>
      </c>
      <c r="D394" s="100" t="s">
        <v>1175</v>
      </c>
      <c r="E394" s="103" t="s">
        <v>1176</v>
      </c>
      <c r="F394" s="104">
        <v>22041</v>
      </c>
    </row>
    <row r="395" ht="18" customHeight="1" spans="1:6">
      <c r="A395" s="97">
        <v>103060117</v>
      </c>
      <c r="B395" s="103" t="s">
        <v>1177</v>
      </c>
      <c r="C395" s="104">
        <v>0</v>
      </c>
      <c r="D395" s="100" t="s">
        <v>1178</v>
      </c>
      <c r="E395" s="103" t="s">
        <v>1179</v>
      </c>
      <c r="F395" s="104">
        <v>0</v>
      </c>
    </row>
    <row r="396" ht="18" customHeight="1" spans="1:6">
      <c r="A396" s="97">
        <v>103060118</v>
      </c>
      <c r="B396" s="103" t="s">
        <v>1180</v>
      </c>
      <c r="C396" s="104">
        <v>0</v>
      </c>
      <c r="D396" s="100" t="s">
        <v>1181</v>
      </c>
      <c r="E396" s="103" t="s">
        <v>1182</v>
      </c>
      <c r="F396" s="104">
        <v>198</v>
      </c>
    </row>
    <row r="397" ht="18" customHeight="1" spans="1:6">
      <c r="A397" s="97">
        <v>103060119</v>
      </c>
      <c r="B397" s="103" t="s">
        <v>1183</v>
      </c>
      <c r="C397" s="104">
        <v>0</v>
      </c>
      <c r="D397" s="100" t="s">
        <v>1184</v>
      </c>
      <c r="E397" s="98" t="s">
        <v>1185</v>
      </c>
      <c r="F397" s="99">
        <f>SUM(F398:F402)</f>
        <v>3443</v>
      </c>
    </row>
    <row r="398" ht="18" customHeight="1" spans="1:6">
      <c r="A398" s="97">
        <v>103060120</v>
      </c>
      <c r="B398" s="103" t="s">
        <v>1186</v>
      </c>
      <c r="C398" s="104">
        <v>0</v>
      </c>
      <c r="D398" s="100" t="s">
        <v>1187</v>
      </c>
      <c r="E398" s="103" t="s">
        <v>1188</v>
      </c>
      <c r="F398" s="104">
        <v>0</v>
      </c>
    </row>
    <row r="399" ht="18" customHeight="1" spans="1:6">
      <c r="A399" s="97">
        <v>103060121</v>
      </c>
      <c r="B399" s="103" t="s">
        <v>1189</v>
      </c>
      <c r="C399" s="104">
        <v>0</v>
      </c>
      <c r="D399" s="100" t="s">
        <v>1190</v>
      </c>
      <c r="E399" s="103" t="s">
        <v>1191</v>
      </c>
      <c r="F399" s="104">
        <v>3369</v>
      </c>
    </row>
    <row r="400" ht="18" customHeight="1" spans="1:6">
      <c r="A400" s="97">
        <v>103060122</v>
      </c>
      <c r="B400" s="103" t="s">
        <v>1192</v>
      </c>
      <c r="C400" s="104">
        <v>0</v>
      </c>
      <c r="D400" s="100" t="s">
        <v>1193</v>
      </c>
      <c r="E400" s="103" t="s">
        <v>1194</v>
      </c>
      <c r="F400" s="104">
        <v>0</v>
      </c>
    </row>
    <row r="401" ht="18" customHeight="1" spans="1:6">
      <c r="A401" s="97">
        <v>103060123</v>
      </c>
      <c r="B401" s="103" t="s">
        <v>1195</v>
      </c>
      <c r="C401" s="104">
        <v>0</v>
      </c>
      <c r="D401" s="100" t="s">
        <v>1196</v>
      </c>
      <c r="E401" s="103" t="s">
        <v>1197</v>
      </c>
      <c r="F401" s="104">
        <v>0</v>
      </c>
    </row>
    <row r="402" ht="18" customHeight="1" spans="1:6">
      <c r="A402" s="97">
        <v>103060124</v>
      </c>
      <c r="B402" s="103" t="s">
        <v>1198</v>
      </c>
      <c r="C402" s="104">
        <v>0</v>
      </c>
      <c r="D402" s="100" t="s">
        <v>1199</v>
      </c>
      <c r="E402" s="103" t="s">
        <v>1200</v>
      </c>
      <c r="F402" s="104">
        <v>74</v>
      </c>
    </row>
    <row r="403" ht="18" customHeight="1" spans="1:6">
      <c r="A403" s="97">
        <v>103060125</v>
      </c>
      <c r="B403" s="103" t="s">
        <v>1201</v>
      </c>
      <c r="C403" s="104">
        <v>0</v>
      </c>
      <c r="D403" s="100" t="s">
        <v>1202</v>
      </c>
      <c r="E403" s="98" t="s">
        <v>1203</v>
      </c>
      <c r="F403" s="99">
        <f>SUM(F404:F408)</f>
        <v>849</v>
      </c>
    </row>
    <row r="404" ht="18" customHeight="1" spans="1:6">
      <c r="A404" s="97">
        <v>103060126</v>
      </c>
      <c r="B404" s="103" t="s">
        <v>1204</v>
      </c>
      <c r="C404" s="104">
        <v>0</v>
      </c>
      <c r="D404" s="100" t="s">
        <v>1205</v>
      </c>
      <c r="E404" s="103" t="s">
        <v>1206</v>
      </c>
      <c r="F404" s="104">
        <v>0</v>
      </c>
    </row>
    <row r="405" ht="18" customHeight="1" spans="1:6">
      <c r="A405" s="97">
        <v>103060127</v>
      </c>
      <c r="B405" s="103" t="s">
        <v>1207</v>
      </c>
      <c r="C405" s="104">
        <v>0</v>
      </c>
      <c r="D405" s="100" t="s">
        <v>1208</v>
      </c>
      <c r="E405" s="103" t="s">
        <v>1209</v>
      </c>
      <c r="F405" s="104">
        <v>0</v>
      </c>
    </row>
    <row r="406" ht="18" customHeight="1" spans="1:6">
      <c r="A406" s="97">
        <v>103060128</v>
      </c>
      <c r="B406" s="103" t="s">
        <v>1210</v>
      </c>
      <c r="C406" s="104">
        <v>0</v>
      </c>
      <c r="D406" s="100" t="s">
        <v>1211</v>
      </c>
      <c r="E406" s="103" t="s">
        <v>1212</v>
      </c>
      <c r="F406" s="104">
        <v>849</v>
      </c>
    </row>
    <row r="407" ht="18" customHeight="1" spans="1:6">
      <c r="A407" s="97">
        <v>103060129</v>
      </c>
      <c r="B407" s="103" t="s">
        <v>1213</v>
      </c>
      <c r="C407" s="104">
        <v>0</v>
      </c>
      <c r="D407" s="100" t="s">
        <v>1214</v>
      </c>
      <c r="E407" s="103" t="s">
        <v>1215</v>
      </c>
      <c r="F407" s="104">
        <v>0</v>
      </c>
    </row>
    <row r="408" ht="18" customHeight="1" spans="1:6">
      <c r="A408" s="97">
        <v>103060130</v>
      </c>
      <c r="B408" s="103" t="s">
        <v>1216</v>
      </c>
      <c r="C408" s="104">
        <v>0</v>
      </c>
      <c r="D408" s="100" t="s">
        <v>1217</v>
      </c>
      <c r="E408" s="103" t="s">
        <v>1218</v>
      </c>
      <c r="F408" s="104">
        <v>0</v>
      </c>
    </row>
    <row r="409" ht="18" customHeight="1" spans="1:6">
      <c r="A409" s="97">
        <v>103060131</v>
      </c>
      <c r="B409" s="103" t="s">
        <v>1219</v>
      </c>
      <c r="C409" s="104">
        <v>0</v>
      </c>
      <c r="D409" s="100" t="s">
        <v>1220</v>
      </c>
      <c r="E409" s="98" t="s">
        <v>1221</v>
      </c>
      <c r="F409" s="99">
        <f>SUM(F410:F412)</f>
        <v>0</v>
      </c>
    </row>
    <row r="410" ht="18" customHeight="1" spans="1:6">
      <c r="A410" s="97">
        <v>103060132</v>
      </c>
      <c r="B410" s="103" t="s">
        <v>1222</v>
      </c>
      <c r="C410" s="104">
        <v>0</v>
      </c>
      <c r="D410" s="100" t="s">
        <v>1223</v>
      </c>
      <c r="E410" s="103" t="s">
        <v>1224</v>
      </c>
      <c r="F410" s="104">
        <v>0</v>
      </c>
    </row>
    <row r="411" ht="18" customHeight="1" spans="1:6">
      <c r="A411" s="97">
        <v>103060133</v>
      </c>
      <c r="B411" s="103" t="s">
        <v>1225</v>
      </c>
      <c r="C411" s="104">
        <v>0</v>
      </c>
      <c r="D411" s="100" t="s">
        <v>1226</v>
      </c>
      <c r="E411" s="103" t="s">
        <v>1227</v>
      </c>
      <c r="F411" s="104">
        <v>0</v>
      </c>
    </row>
    <row r="412" ht="18" customHeight="1" spans="1:6">
      <c r="A412" s="97">
        <v>103060134</v>
      </c>
      <c r="B412" s="103" t="s">
        <v>1228</v>
      </c>
      <c r="C412" s="104">
        <v>0</v>
      </c>
      <c r="D412" s="100" t="s">
        <v>1229</v>
      </c>
      <c r="E412" s="103" t="s">
        <v>1230</v>
      </c>
      <c r="F412" s="104">
        <v>0</v>
      </c>
    </row>
    <row r="413" ht="18" customHeight="1" spans="1:6">
      <c r="A413" s="97">
        <v>103060198</v>
      </c>
      <c r="B413" s="103" t="s">
        <v>1231</v>
      </c>
      <c r="C413" s="104">
        <v>0</v>
      </c>
      <c r="D413" s="100" t="s">
        <v>1232</v>
      </c>
      <c r="E413" s="98" t="s">
        <v>1233</v>
      </c>
      <c r="F413" s="99">
        <f>SUM(F414:F416)</f>
        <v>0</v>
      </c>
    </row>
    <row r="414" ht="18" customHeight="1" spans="1:6">
      <c r="A414" s="97">
        <v>1030602</v>
      </c>
      <c r="B414" s="103" t="s">
        <v>1234</v>
      </c>
      <c r="C414" s="99">
        <f>SUM(C415:C418)</f>
        <v>0</v>
      </c>
      <c r="D414" s="100" t="s">
        <v>1235</v>
      </c>
      <c r="E414" s="103" t="s">
        <v>1236</v>
      </c>
      <c r="F414" s="104">
        <v>0</v>
      </c>
    </row>
    <row r="415" ht="18" customHeight="1" spans="1:6">
      <c r="A415" s="97">
        <v>103060202</v>
      </c>
      <c r="B415" s="103" t="s">
        <v>1237</v>
      </c>
      <c r="C415" s="104">
        <v>0</v>
      </c>
      <c r="D415" s="100" t="s">
        <v>1238</v>
      </c>
      <c r="E415" s="103" t="s">
        <v>1239</v>
      </c>
      <c r="F415" s="104">
        <v>0</v>
      </c>
    </row>
    <row r="416" ht="18" customHeight="1" spans="1:6">
      <c r="A416" s="97">
        <v>103060203</v>
      </c>
      <c r="B416" s="103" t="s">
        <v>1240</v>
      </c>
      <c r="C416" s="104">
        <v>0</v>
      </c>
      <c r="D416" s="100" t="s">
        <v>1241</v>
      </c>
      <c r="E416" s="103" t="s">
        <v>1242</v>
      </c>
      <c r="F416" s="104">
        <v>0</v>
      </c>
    </row>
    <row r="417" ht="18" customHeight="1" spans="1:6">
      <c r="A417" s="97">
        <v>103060204</v>
      </c>
      <c r="B417" s="103" t="s">
        <v>1243</v>
      </c>
      <c r="C417" s="104">
        <v>0</v>
      </c>
      <c r="D417" s="100" t="s">
        <v>1244</v>
      </c>
      <c r="E417" s="98" t="s">
        <v>1245</v>
      </c>
      <c r="F417" s="99">
        <f>SUM(F418:F420)</f>
        <v>1290</v>
      </c>
    </row>
    <row r="418" ht="18" customHeight="1" spans="1:6">
      <c r="A418" s="97">
        <v>103060298</v>
      </c>
      <c r="B418" s="103" t="s">
        <v>1246</v>
      </c>
      <c r="C418" s="104">
        <v>0</v>
      </c>
      <c r="D418" s="100" t="s">
        <v>1247</v>
      </c>
      <c r="E418" s="103" t="s">
        <v>1248</v>
      </c>
      <c r="F418" s="104">
        <v>1290</v>
      </c>
    </row>
    <row r="419" ht="18" customHeight="1" spans="1:6">
      <c r="A419" s="97">
        <v>1030603</v>
      </c>
      <c r="B419" s="103" t="s">
        <v>1249</v>
      </c>
      <c r="C419" s="99">
        <f>SUM(C420:C424)</f>
        <v>0</v>
      </c>
      <c r="D419" s="100" t="s">
        <v>1250</v>
      </c>
      <c r="E419" s="103" t="s">
        <v>1251</v>
      </c>
      <c r="F419" s="104">
        <v>0</v>
      </c>
    </row>
    <row r="420" ht="18" customHeight="1" spans="1:6">
      <c r="A420" s="97">
        <v>103060301</v>
      </c>
      <c r="B420" s="103" t="s">
        <v>1252</v>
      </c>
      <c r="C420" s="104">
        <v>0</v>
      </c>
      <c r="D420" s="100" t="s">
        <v>1253</v>
      </c>
      <c r="E420" s="103" t="s">
        <v>1254</v>
      </c>
      <c r="F420" s="104">
        <v>0</v>
      </c>
    </row>
    <row r="421" ht="18" customHeight="1" spans="1:6">
      <c r="A421" s="97">
        <v>103060304</v>
      </c>
      <c r="B421" s="103" t="s">
        <v>1255</v>
      </c>
      <c r="C421" s="104">
        <v>0</v>
      </c>
      <c r="D421" s="100" t="s">
        <v>1256</v>
      </c>
      <c r="E421" s="98" t="s">
        <v>1257</v>
      </c>
      <c r="F421" s="99">
        <f>SUM(F422:F426)</f>
        <v>554</v>
      </c>
    </row>
    <row r="422" ht="18" customHeight="1" spans="1:6">
      <c r="A422" s="97">
        <v>103060305</v>
      </c>
      <c r="B422" s="103" t="s">
        <v>1258</v>
      </c>
      <c r="C422" s="104">
        <v>0</v>
      </c>
      <c r="D422" s="100" t="s">
        <v>1259</v>
      </c>
      <c r="E422" s="103" t="s">
        <v>1260</v>
      </c>
      <c r="F422" s="104">
        <v>0</v>
      </c>
    </row>
    <row r="423" ht="18" customHeight="1" spans="1:6">
      <c r="A423" s="97">
        <v>103060307</v>
      </c>
      <c r="B423" s="103" t="s">
        <v>1261</v>
      </c>
      <c r="C423" s="104">
        <v>0</v>
      </c>
      <c r="D423" s="100" t="s">
        <v>1262</v>
      </c>
      <c r="E423" s="103" t="s">
        <v>1263</v>
      </c>
      <c r="F423" s="104">
        <v>554</v>
      </c>
    </row>
    <row r="424" ht="18" customHeight="1" spans="1:6">
      <c r="A424" s="97">
        <v>103060398</v>
      </c>
      <c r="B424" s="103" t="s">
        <v>1264</v>
      </c>
      <c r="C424" s="104">
        <v>0</v>
      </c>
      <c r="D424" s="100" t="s">
        <v>1265</v>
      </c>
      <c r="E424" s="103" t="s">
        <v>1266</v>
      </c>
      <c r="F424" s="104">
        <v>0</v>
      </c>
    </row>
    <row r="425" ht="18" customHeight="1" spans="1:6">
      <c r="A425" s="97">
        <v>1030604</v>
      </c>
      <c r="B425" s="103" t="s">
        <v>1267</v>
      </c>
      <c r="C425" s="99">
        <f>C426+C427+C428</f>
        <v>0</v>
      </c>
      <c r="D425" s="100" t="s">
        <v>1268</v>
      </c>
      <c r="E425" s="103" t="s">
        <v>1269</v>
      </c>
      <c r="F425" s="104">
        <v>0</v>
      </c>
    </row>
    <row r="426" ht="18" customHeight="1" spans="1:6">
      <c r="A426" s="97">
        <v>103060401</v>
      </c>
      <c r="B426" s="103" t="s">
        <v>1270</v>
      </c>
      <c r="C426" s="104">
        <v>0</v>
      </c>
      <c r="D426" s="100" t="s">
        <v>1271</v>
      </c>
      <c r="E426" s="103" t="s">
        <v>1272</v>
      </c>
      <c r="F426" s="104">
        <v>0</v>
      </c>
    </row>
    <row r="427" ht="18" customHeight="1" spans="1:6">
      <c r="A427" s="97">
        <v>103060402</v>
      </c>
      <c r="B427" s="103" t="s">
        <v>1273</v>
      </c>
      <c r="C427" s="104">
        <v>0</v>
      </c>
      <c r="D427" s="100" t="s">
        <v>1274</v>
      </c>
      <c r="E427" s="98" t="s">
        <v>1275</v>
      </c>
      <c r="F427" s="99">
        <f>SUM(F428:F433)</f>
        <v>1019</v>
      </c>
    </row>
    <row r="428" ht="18" customHeight="1" spans="1:6">
      <c r="A428" s="97">
        <v>103060498</v>
      </c>
      <c r="B428" s="103" t="s">
        <v>1276</v>
      </c>
      <c r="C428" s="104">
        <v>0</v>
      </c>
      <c r="D428" s="100" t="s">
        <v>1277</v>
      </c>
      <c r="E428" s="103" t="s">
        <v>1278</v>
      </c>
      <c r="F428" s="104">
        <v>45</v>
      </c>
    </row>
    <row r="429" ht="18" customHeight="1" spans="1:6">
      <c r="A429" s="97">
        <v>1030698</v>
      </c>
      <c r="B429" s="103" t="s">
        <v>1279</v>
      </c>
      <c r="C429" s="104">
        <v>0</v>
      </c>
      <c r="D429" s="100" t="s">
        <v>1280</v>
      </c>
      <c r="E429" s="103" t="s">
        <v>1281</v>
      </c>
      <c r="F429" s="104">
        <v>0</v>
      </c>
    </row>
    <row r="430" ht="18" customHeight="1" spans="1:6">
      <c r="A430" s="97"/>
      <c r="B430" s="103"/>
      <c r="C430" s="108"/>
      <c r="D430" s="100" t="s">
        <v>1282</v>
      </c>
      <c r="E430" s="103" t="s">
        <v>1283</v>
      </c>
      <c r="F430" s="104">
        <v>0</v>
      </c>
    </row>
    <row r="431" ht="18" customHeight="1" spans="1:6">
      <c r="A431" s="97">
        <v>105</v>
      </c>
      <c r="B431" s="98" t="s">
        <v>1284</v>
      </c>
      <c r="C431" s="99">
        <f>C432+C439</f>
        <v>0</v>
      </c>
      <c r="D431" s="100" t="s">
        <v>1285</v>
      </c>
      <c r="E431" s="103" t="s">
        <v>1286</v>
      </c>
      <c r="F431" s="104">
        <v>0</v>
      </c>
    </row>
    <row r="432" ht="18" customHeight="1" spans="1:6">
      <c r="A432" s="97">
        <v>10503</v>
      </c>
      <c r="B432" s="98" t="s">
        <v>1287</v>
      </c>
      <c r="C432" s="99">
        <f>C433+C434</f>
        <v>0</v>
      </c>
      <c r="D432" s="100" t="s">
        <v>1288</v>
      </c>
      <c r="E432" s="103" t="s">
        <v>1289</v>
      </c>
      <c r="F432" s="104">
        <v>0</v>
      </c>
    </row>
    <row r="433" ht="18" customHeight="1" spans="1:6">
      <c r="A433" s="97">
        <v>1050301</v>
      </c>
      <c r="B433" s="103" t="s">
        <v>1290</v>
      </c>
      <c r="C433" s="104">
        <v>0</v>
      </c>
      <c r="D433" s="100" t="s">
        <v>1291</v>
      </c>
      <c r="E433" s="103" t="s">
        <v>1292</v>
      </c>
      <c r="F433" s="104">
        <v>974</v>
      </c>
    </row>
    <row r="434" ht="18" customHeight="1" spans="1:6">
      <c r="A434" s="97">
        <v>1050302</v>
      </c>
      <c r="B434" s="103" t="s">
        <v>1293</v>
      </c>
      <c r="C434" s="99">
        <f>SUM(C435:C438)</f>
        <v>0</v>
      </c>
      <c r="D434" s="100" t="s">
        <v>1294</v>
      </c>
      <c r="E434" s="98" t="s">
        <v>1295</v>
      </c>
      <c r="F434" s="99">
        <f>F435</f>
        <v>4684</v>
      </c>
    </row>
    <row r="435" ht="18" customHeight="1" spans="1:6">
      <c r="A435" s="97">
        <v>105030201</v>
      </c>
      <c r="B435" s="103" t="s">
        <v>1296</v>
      </c>
      <c r="C435" s="104">
        <v>0</v>
      </c>
      <c r="D435" s="100" t="s">
        <v>1297</v>
      </c>
      <c r="E435" s="103" t="s">
        <v>1298</v>
      </c>
      <c r="F435" s="104">
        <v>4684</v>
      </c>
    </row>
    <row r="436" ht="18" customHeight="1" spans="1:6">
      <c r="A436" s="97">
        <v>105030202</v>
      </c>
      <c r="B436" s="103" t="s">
        <v>1299</v>
      </c>
      <c r="C436" s="104">
        <v>0</v>
      </c>
      <c r="D436" s="100" t="s">
        <v>1300</v>
      </c>
      <c r="E436" s="98" t="s">
        <v>1301</v>
      </c>
      <c r="F436" s="99">
        <f>SUM(F437,F442,F451,F457,F462,F467,F472,F479,F483,F487)</f>
        <v>316</v>
      </c>
    </row>
    <row r="437" ht="18" customHeight="1" spans="1:6">
      <c r="A437" s="97">
        <v>105030203</v>
      </c>
      <c r="B437" s="103" t="s">
        <v>1302</v>
      </c>
      <c r="C437" s="104">
        <v>0</v>
      </c>
      <c r="D437" s="100" t="s">
        <v>1303</v>
      </c>
      <c r="E437" s="98" t="s">
        <v>1304</v>
      </c>
      <c r="F437" s="99">
        <f>SUM(F438:F441)</f>
        <v>0</v>
      </c>
    </row>
    <row r="438" ht="18" customHeight="1" spans="1:6">
      <c r="A438" s="97">
        <v>105030204</v>
      </c>
      <c r="B438" s="103" t="s">
        <v>1305</v>
      </c>
      <c r="C438" s="104">
        <v>0</v>
      </c>
      <c r="D438" s="100" t="s">
        <v>1306</v>
      </c>
      <c r="E438" s="103" t="s">
        <v>171</v>
      </c>
      <c r="F438" s="104">
        <v>0</v>
      </c>
    </row>
    <row r="439" ht="18" customHeight="1" spans="1:6">
      <c r="A439" s="97">
        <v>10504</v>
      </c>
      <c r="B439" s="98" t="s">
        <v>1307</v>
      </c>
      <c r="C439" s="99">
        <f>C440+C445</f>
        <v>0</v>
      </c>
      <c r="D439" s="100" t="s">
        <v>1308</v>
      </c>
      <c r="E439" s="103" t="s">
        <v>174</v>
      </c>
      <c r="F439" s="104">
        <v>0</v>
      </c>
    </row>
    <row r="440" ht="18" customHeight="1" spans="1:6">
      <c r="A440" s="97">
        <v>1050401</v>
      </c>
      <c r="B440" s="103" t="s">
        <v>1309</v>
      </c>
      <c r="C440" s="99">
        <f>SUM(C441:C444)</f>
        <v>0</v>
      </c>
      <c r="D440" s="100" t="s">
        <v>1310</v>
      </c>
      <c r="E440" s="103" t="s">
        <v>177</v>
      </c>
      <c r="F440" s="104">
        <v>0</v>
      </c>
    </row>
    <row r="441" ht="18" customHeight="1" spans="1:6">
      <c r="A441" s="97">
        <v>105040101</v>
      </c>
      <c r="B441" s="103" t="s">
        <v>1311</v>
      </c>
      <c r="C441" s="104">
        <v>0</v>
      </c>
      <c r="D441" s="100" t="s">
        <v>1312</v>
      </c>
      <c r="E441" s="103" t="s">
        <v>1313</v>
      </c>
      <c r="F441" s="104">
        <v>0</v>
      </c>
    </row>
    <row r="442" ht="18" customHeight="1" spans="1:6">
      <c r="A442" s="97">
        <v>105040102</v>
      </c>
      <c r="B442" s="103" t="s">
        <v>1314</v>
      </c>
      <c r="C442" s="104">
        <v>0</v>
      </c>
      <c r="D442" s="100" t="s">
        <v>1315</v>
      </c>
      <c r="E442" s="98" t="s">
        <v>1316</v>
      </c>
      <c r="F442" s="99">
        <f>SUM(F443:F450)</f>
        <v>0</v>
      </c>
    </row>
    <row r="443" ht="18" customHeight="1" spans="1:6">
      <c r="A443" s="97">
        <v>105040103</v>
      </c>
      <c r="B443" s="103" t="s">
        <v>1317</v>
      </c>
      <c r="C443" s="104">
        <v>0</v>
      </c>
      <c r="D443" s="100" t="s">
        <v>1318</v>
      </c>
      <c r="E443" s="103" t="s">
        <v>1319</v>
      </c>
      <c r="F443" s="104">
        <v>0</v>
      </c>
    </row>
    <row r="444" ht="18" customHeight="1" spans="1:6">
      <c r="A444" s="97">
        <v>105040104</v>
      </c>
      <c r="B444" s="103" t="s">
        <v>1320</v>
      </c>
      <c r="C444" s="104">
        <v>0</v>
      </c>
      <c r="D444" s="100" t="s">
        <v>1321</v>
      </c>
      <c r="E444" s="103" t="s">
        <v>1322</v>
      </c>
      <c r="F444" s="104">
        <v>0</v>
      </c>
    </row>
    <row r="445" ht="18" customHeight="1" spans="1:6">
      <c r="A445" s="97">
        <v>1050402</v>
      </c>
      <c r="B445" s="103" t="s">
        <v>1323</v>
      </c>
      <c r="C445" s="99">
        <f>SUM(C446:C461)</f>
        <v>0</v>
      </c>
      <c r="D445" s="100" t="s">
        <v>1324</v>
      </c>
      <c r="E445" s="103" t="s">
        <v>1325</v>
      </c>
      <c r="F445" s="104">
        <v>0</v>
      </c>
    </row>
    <row r="446" ht="18" customHeight="1" spans="1:6">
      <c r="A446" s="97">
        <v>105040201</v>
      </c>
      <c r="B446" s="103" t="s">
        <v>1326</v>
      </c>
      <c r="C446" s="104">
        <v>0</v>
      </c>
      <c r="D446" s="100" t="s">
        <v>1327</v>
      </c>
      <c r="E446" s="103" t="s">
        <v>1328</v>
      </c>
      <c r="F446" s="104">
        <v>0</v>
      </c>
    </row>
    <row r="447" ht="18" customHeight="1" spans="1:6">
      <c r="A447" s="97">
        <v>105040202</v>
      </c>
      <c r="B447" s="103" t="s">
        <v>1329</v>
      </c>
      <c r="C447" s="104">
        <v>0</v>
      </c>
      <c r="D447" s="100" t="s">
        <v>1330</v>
      </c>
      <c r="E447" s="103" t="s">
        <v>1331</v>
      </c>
      <c r="F447" s="104">
        <v>0</v>
      </c>
    </row>
    <row r="448" ht="18" customHeight="1" spans="1:6">
      <c r="A448" s="97">
        <v>105040205</v>
      </c>
      <c r="B448" s="103" t="s">
        <v>1332</v>
      </c>
      <c r="C448" s="104">
        <v>0</v>
      </c>
      <c r="D448" s="100" t="s">
        <v>1333</v>
      </c>
      <c r="E448" s="103" t="s">
        <v>1334</v>
      </c>
      <c r="F448" s="104">
        <v>0</v>
      </c>
    </row>
    <row r="449" ht="18" customHeight="1" spans="1:6">
      <c r="A449" s="97">
        <v>105040211</v>
      </c>
      <c r="B449" s="103" t="s">
        <v>1335</v>
      </c>
      <c r="C449" s="104">
        <v>0</v>
      </c>
      <c r="D449" s="100" t="s">
        <v>1336</v>
      </c>
      <c r="E449" s="103" t="s">
        <v>1337</v>
      </c>
      <c r="F449" s="104">
        <v>0</v>
      </c>
    </row>
    <row r="450" ht="18" customHeight="1" spans="1:6">
      <c r="A450" s="97">
        <v>105040213</v>
      </c>
      <c r="B450" s="103" t="s">
        <v>1338</v>
      </c>
      <c r="C450" s="104">
        <v>0</v>
      </c>
      <c r="D450" s="100" t="s">
        <v>1339</v>
      </c>
      <c r="E450" s="103" t="s">
        <v>1340</v>
      </c>
      <c r="F450" s="104">
        <v>0</v>
      </c>
    </row>
    <row r="451" ht="18" customHeight="1" spans="1:6">
      <c r="A451" s="97">
        <v>105040214</v>
      </c>
      <c r="B451" s="103" t="s">
        <v>1341</v>
      </c>
      <c r="C451" s="104">
        <v>0</v>
      </c>
      <c r="D451" s="100" t="s">
        <v>1342</v>
      </c>
      <c r="E451" s="98" t="s">
        <v>1343</v>
      </c>
      <c r="F451" s="99">
        <f>SUM(F452:F456)</f>
        <v>0</v>
      </c>
    </row>
    <row r="452" ht="18" customHeight="1" spans="1:6">
      <c r="A452" s="97">
        <v>105040216</v>
      </c>
      <c r="B452" s="103" t="s">
        <v>1344</v>
      </c>
      <c r="C452" s="104">
        <v>0</v>
      </c>
      <c r="D452" s="100" t="s">
        <v>1345</v>
      </c>
      <c r="E452" s="103" t="s">
        <v>1319</v>
      </c>
      <c r="F452" s="104">
        <v>0</v>
      </c>
    </row>
    <row r="453" ht="18" customHeight="1" spans="1:6">
      <c r="A453" s="97">
        <v>105040217</v>
      </c>
      <c r="B453" s="103" t="s">
        <v>1346</v>
      </c>
      <c r="C453" s="104">
        <v>0</v>
      </c>
      <c r="D453" s="100" t="s">
        <v>1347</v>
      </c>
      <c r="E453" s="103" t="s">
        <v>1348</v>
      </c>
      <c r="F453" s="104">
        <v>0</v>
      </c>
    </row>
    <row r="454" ht="18" customHeight="1" spans="1:6">
      <c r="A454" s="97">
        <v>105040218</v>
      </c>
      <c r="B454" s="103" t="s">
        <v>1349</v>
      </c>
      <c r="C454" s="104">
        <v>0</v>
      </c>
      <c r="D454" s="110" t="s">
        <v>1350</v>
      </c>
      <c r="E454" s="111" t="s">
        <v>1351</v>
      </c>
      <c r="F454" s="112">
        <v>0</v>
      </c>
    </row>
    <row r="455" ht="18" customHeight="1" spans="1:6">
      <c r="A455" s="97">
        <v>105040219</v>
      </c>
      <c r="B455" s="103" t="s">
        <v>1352</v>
      </c>
      <c r="C455" s="104">
        <v>0</v>
      </c>
      <c r="D455" s="100" t="s">
        <v>1353</v>
      </c>
      <c r="E455" s="103" t="s">
        <v>1354</v>
      </c>
      <c r="F455" s="104">
        <v>0</v>
      </c>
    </row>
    <row r="456" ht="18" customHeight="1" spans="1:6">
      <c r="A456" s="97">
        <v>105040220</v>
      </c>
      <c r="B456" s="103" t="s">
        <v>1355</v>
      </c>
      <c r="C456" s="104">
        <v>0</v>
      </c>
      <c r="D456" s="100" t="s">
        <v>1356</v>
      </c>
      <c r="E456" s="103" t="s">
        <v>1357</v>
      </c>
      <c r="F456" s="104">
        <v>0</v>
      </c>
    </row>
    <row r="457" ht="18" customHeight="1" spans="1:6">
      <c r="A457" s="97">
        <v>105040231</v>
      </c>
      <c r="B457" s="103" t="s">
        <v>1358</v>
      </c>
      <c r="C457" s="104">
        <v>0</v>
      </c>
      <c r="D457" s="100" t="s">
        <v>1359</v>
      </c>
      <c r="E457" s="98" t="s">
        <v>1360</v>
      </c>
      <c r="F457" s="99">
        <f>SUM(F458:F461)</f>
        <v>173</v>
      </c>
    </row>
    <row r="458" ht="18" customHeight="1" spans="1:6">
      <c r="A458" s="97">
        <v>105040232</v>
      </c>
      <c r="B458" s="103" t="s">
        <v>1361</v>
      </c>
      <c r="C458" s="104">
        <v>0</v>
      </c>
      <c r="D458" s="100" t="s">
        <v>1362</v>
      </c>
      <c r="E458" s="103" t="s">
        <v>1319</v>
      </c>
      <c r="F458" s="104">
        <v>0</v>
      </c>
    </row>
    <row r="459" ht="18" customHeight="1" spans="1:6">
      <c r="A459" s="97">
        <v>105040233</v>
      </c>
      <c r="B459" s="103" t="s">
        <v>1363</v>
      </c>
      <c r="C459" s="104">
        <v>0</v>
      </c>
      <c r="D459" s="100" t="s">
        <v>1364</v>
      </c>
      <c r="E459" s="103" t="s">
        <v>1365</v>
      </c>
      <c r="F459" s="104">
        <v>0</v>
      </c>
    </row>
    <row r="460" ht="18" customHeight="1" spans="1:6">
      <c r="A460" s="97">
        <v>105040298</v>
      </c>
      <c r="B460" s="103" t="s">
        <v>1366</v>
      </c>
      <c r="C460" s="104">
        <v>0</v>
      </c>
      <c r="D460" s="100" t="s">
        <v>1367</v>
      </c>
      <c r="E460" s="103" t="s">
        <v>1368</v>
      </c>
      <c r="F460" s="104">
        <v>0</v>
      </c>
    </row>
    <row r="461" ht="18" customHeight="1" spans="1:6">
      <c r="A461" s="97">
        <v>105040299</v>
      </c>
      <c r="B461" s="103" t="s">
        <v>1369</v>
      </c>
      <c r="C461" s="104">
        <v>0</v>
      </c>
      <c r="D461" s="100" t="s">
        <v>1370</v>
      </c>
      <c r="E461" s="103" t="s">
        <v>1371</v>
      </c>
      <c r="F461" s="104">
        <v>173</v>
      </c>
    </row>
    <row r="462" ht="18" customHeight="1" spans="1:6">
      <c r="A462" s="113"/>
      <c r="B462" s="113"/>
      <c r="C462" s="114"/>
      <c r="D462" s="100" t="s">
        <v>1372</v>
      </c>
      <c r="E462" s="98" t="s">
        <v>1373</v>
      </c>
      <c r="F462" s="99">
        <f>SUM(F463:F466)</f>
        <v>0</v>
      </c>
    </row>
    <row r="463" ht="18" customHeight="1" spans="1:6">
      <c r="A463" s="97"/>
      <c r="B463" s="97"/>
      <c r="C463" s="115"/>
      <c r="D463" s="100" t="s">
        <v>1374</v>
      </c>
      <c r="E463" s="103" t="s">
        <v>1319</v>
      </c>
      <c r="F463" s="104">
        <v>0</v>
      </c>
    </row>
    <row r="464" ht="18" customHeight="1" spans="1:6">
      <c r="A464" s="97"/>
      <c r="B464" s="97"/>
      <c r="C464" s="115"/>
      <c r="D464" s="100" t="s">
        <v>1375</v>
      </c>
      <c r="E464" s="103" t="s">
        <v>1376</v>
      </c>
      <c r="F464" s="104">
        <v>0</v>
      </c>
    </row>
    <row r="465" ht="18" customHeight="1" spans="1:6">
      <c r="A465" s="97"/>
      <c r="B465" s="97"/>
      <c r="C465" s="115"/>
      <c r="D465" s="100" t="s">
        <v>1377</v>
      </c>
      <c r="E465" s="103" t="s">
        <v>1378</v>
      </c>
      <c r="F465" s="104">
        <v>0</v>
      </c>
    </row>
    <row r="466" ht="18" customHeight="1" spans="1:6">
      <c r="A466" s="97"/>
      <c r="B466" s="97"/>
      <c r="C466" s="115"/>
      <c r="D466" s="100" t="s">
        <v>1379</v>
      </c>
      <c r="E466" s="103" t="s">
        <v>1380</v>
      </c>
      <c r="F466" s="104">
        <v>0</v>
      </c>
    </row>
    <row r="467" ht="18" customHeight="1" spans="1:6">
      <c r="A467" s="97"/>
      <c r="B467" s="97"/>
      <c r="C467" s="115"/>
      <c r="D467" s="100" t="s">
        <v>1381</v>
      </c>
      <c r="E467" s="98" t="s">
        <v>1382</v>
      </c>
      <c r="F467" s="99">
        <f>SUM(F468:F471)</f>
        <v>0</v>
      </c>
    </row>
    <row r="468" ht="18" customHeight="1" spans="1:6">
      <c r="A468" s="116" t="s">
        <v>1383</v>
      </c>
      <c r="B468" s="116"/>
      <c r="C468" s="116"/>
      <c r="D468" s="100" t="s">
        <v>1384</v>
      </c>
      <c r="E468" s="103" t="s">
        <v>1385</v>
      </c>
      <c r="F468" s="104">
        <v>0</v>
      </c>
    </row>
    <row r="469" ht="18" customHeight="1" spans="1:6">
      <c r="A469" s="97"/>
      <c r="B469" s="103" t="s">
        <v>1386</v>
      </c>
      <c r="C469" s="104"/>
      <c r="D469" s="100" t="s">
        <v>1387</v>
      </c>
      <c r="E469" s="103" t="s">
        <v>1388</v>
      </c>
      <c r="F469" s="104">
        <v>0</v>
      </c>
    </row>
    <row r="470" ht="18" customHeight="1" spans="1:6">
      <c r="A470" s="97"/>
      <c r="B470" s="103" t="s">
        <v>1389</v>
      </c>
      <c r="C470" s="104"/>
      <c r="D470" s="100" t="s">
        <v>1390</v>
      </c>
      <c r="E470" s="103" t="s">
        <v>1391</v>
      </c>
      <c r="F470" s="104">
        <v>0</v>
      </c>
    </row>
    <row r="471" ht="18" customHeight="1" spans="1:6">
      <c r="A471" s="97"/>
      <c r="B471" s="103" t="s">
        <v>1392</v>
      </c>
      <c r="C471" s="104"/>
      <c r="D471" s="100" t="s">
        <v>1393</v>
      </c>
      <c r="E471" s="103" t="s">
        <v>1394</v>
      </c>
      <c r="F471" s="104">
        <v>0</v>
      </c>
    </row>
    <row r="472" ht="18" customHeight="1" spans="1:6">
      <c r="A472" s="97"/>
      <c r="B472" s="103" t="s">
        <v>1395</v>
      </c>
      <c r="C472" s="104"/>
      <c r="D472" s="100" t="s">
        <v>1396</v>
      </c>
      <c r="E472" s="98" t="s">
        <v>1397</v>
      </c>
      <c r="F472" s="99">
        <f>SUM(F473:F478)</f>
        <v>143</v>
      </c>
    </row>
    <row r="473" ht="18" customHeight="1" spans="1:6">
      <c r="A473" s="97"/>
      <c r="B473" s="103" t="s">
        <v>1398</v>
      </c>
      <c r="C473" s="104"/>
      <c r="D473" s="100" t="s">
        <v>1399</v>
      </c>
      <c r="E473" s="103" t="s">
        <v>1319</v>
      </c>
      <c r="F473" s="104">
        <v>115</v>
      </c>
    </row>
    <row r="474" ht="18" customHeight="1" spans="1:6">
      <c r="A474" s="97"/>
      <c r="B474" s="103" t="s">
        <v>1400</v>
      </c>
      <c r="C474" s="104"/>
      <c r="D474" s="100" t="s">
        <v>1401</v>
      </c>
      <c r="E474" s="103" t="s">
        <v>1402</v>
      </c>
      <c r="F474" s="104">
        <v>0</v>
      </c>
    </row>
    <row r="475" ht="18" customHeight="1" spans="1:6">
      <c r="A475" s="97"/>
      <c r="B475" s="103" t="s">
        <v>1403</v>
      </c>
      <c r="C475" s="104"/>
      <c r="D475" s="100" t="s">
        <v>1404</v>
      </c>
      <c r="E475" s="103" t="s">
        <v>1405</v>
      </c>
      <c r="F475" s="104">
        <v>0</v>
      </c>
    </row>
    <row r="476" ht="18" customHeight="1" spans="1:6">
      <c r="A476" s="97"/>
      <c r="B476" s="103" t="s">
        <v>1406</v>
      </c>
      <c r="C476" s="104"/>
      <c r="D476" s="100" t="s">
        <v>1407</v>
      </c>
      <c r="E476" s="103" t="s">
        <v>1408</v>
      </c>
      <c r="F476" s="104">
        <v>0</v>
      </c>
    </row>
    <row r="477" ht="18" customHeight="1" spans="1:6">
      <c r="A477" s="97"/>
      <c r="B477" s="103" t="s">
        <v>1409</v>
      </c>
      <c r="C477" s="104"/>
      <c r="D477" s="100" t="s">
        <v>1410</v>
      </c>
      <c r="E477" s="103" t="s">
        <v>1411</v>
      </c>
      <c r="F477" s="104">
        <v>0</v>
      </c>
    </row>
    <row r="478" ht="18" customHeight="1" spans="1:6">
      <c r="A478" s="97"/>
      <c r="B478" s="103" t="s">
        <v>1412</v>
      </c>
      <c r="C478" s="104"/>
      <c r="D478" s="100" t="s">
        <v>1413</v>
      </c>
      <c r="E478" s="103" t="s">
        <v>1414</v>
      </c>
      <c r="F478" s="104">
        <v>28</v>
      </c>
    </row>
    <row r="479" ht="18" customHeight="1" spans="1:6">
      <c r="A479" s="97"/>
      <c r="B479" s="103" t="s">
        <v>1415</v>
      </c>
      <c r="C479" s="104"/>
      <c r="D479" s="100" t="s">
        <v>1416</v>
      </c>
      <c r="E479" s="98" t="s">
        <v>1417</v>
      </c>
      <c r="F479" s="99">
        <f>SUM(F480:F482)</f>
        <v>0</v>
      </c>
    </row>
    <row r="480" ht="18" customHeight="1" spans="1:6">
      <c r="A480" s="97"/>
      <c r="B480" s="103" t="s">
        <v>1418</v>
      </c>
      <c r="C480" s="104"/>
      <c r="D480" s="100" t="s">
        <v>1419</v>
      </c>
      <c r="E480" s="103" t="s">
        <v>1420</v>
      </c>
      <c r="F480" s="104">
        <v>0</v>
      </c>
    </row>
    <row r="481" ht="18" customHeight="1" spans="1:6">
      <c r="A481" s="97"/>
      <c r="B481" s="103" t="s">
        <v>1421</v>
      </c>
      <c r="C481" s="104"/>
      <c r="D481" s="100" t="s">
        <v>1422</v>
      </c>
      <c r="E481" s="103" t="s">
        <v>1423</v>
      </c>
      <c r="F481" s="104">
        <v>0</v>
      </c>
    </row>
    <row r="482" ht="18" customHeight="1" spans="1:6">
      <c r="A482" s="97"/>
      <c r="B482" s="103" t="s">
        <v>1424</v>
      </c>
      <c r="C482" s="104"/>
      <c r="D482" s="100" t="s">
        <v>1425</v>
      </c>
      <c r="E482" s="103" t="s">
        <v>1426</v>
      </c>
      <c r="F482" s="104">
        <v>0</v>
      </c>
    </row>
    <row r="483" ht="18" customHeight="1" spans="1:6">
      <c r="A483" s="97"/>
      <c r="B483" s="103" t="s">
        <v>1427</v>
      </c>
      <c r="C483" s="104"/>
      <c r="D483" s="100" t="s">
        <v>1428</v>
      </c>
      <c r="E483" s="98" t="s">
        <v>1429</v>
      </c>
      <c r="F483" s="99">
        <f>F484+F485+F486</f>
        <v>0</v>
      </c>
    </row>
    <row r="484" ht="18" customHeight="1" spans="1:6">
      <c r="A484" s="97"/>
      <c r="B484" s="103" t="s">
        <v>1430</v>
      </c>
      <c r="C484" s="104"/>
      <c r="D484" s="100" t="s">
        <v>1431</v>
      </c>
      <c r="E484" s="103" t="s">
        <v>1432</v>
      </c>
      <c r="F484" s="104">
        <v>0</v>
      </c>
    </row>
    <row r="485" ht="18" customHeight="1" spans="1:6">
      <c r="A485" s="97"/>
      <c r="B485" s="103" t="s">
        <v>1433</v>
      </c>
      <c r="C485" s="104"/>
      <c r="D485" s="100" t="s">
        <v>1434</v>
      </c>
      <c r="E485" s="103" t="s">
        <v>1435</v>
      </c>
      <c r="F485" s="104">
        <v>0</v>
      </c>
    </row>
    <row r="486" ht="18" customHeight="1" spans="1:6">
      <c r="A486" s="97"/>
      <c r="B486" s="103" t="s">
        <v>1436</v>
      </c>
      <c r="C486" s="104"/>
      <c r="D486" s="100" t="s">
        <v>1437</v>
      </c>
      <c r="E486" s="103" t="s">
        <v>1438</v>
      </c>
      <c r="F486" s="104">
        <v>0</v>
      </c>
    </row>
    <row r="487" ht="18" customHeight="1" spans="1:6">
      <c r="A487" s="97"/>
      <c r="B487" s="103" t="s">
        <v>1439</v>
      </c>
      <c r="C487" s="104"/>
      <c r="D487" s="100" t="s">
        <v>1440</v>
      </c>
      <c r="E487" s="98" t="s">
        <v>1441</v>
      </c>
      <c r="F487" s="99">
        <f>SUM(F488:F491)</f>
        <v>0</v>
      </c>
    </row>
    <row r="488" ht="18" customHeight="1" spans="1:6">
      <c r="A488" s="97"/>
      <c r="B488" s="103" t="s">
        <v>1442</v>
      </c>
      <c r="C488" s="104"/>
      <c r="D488" s="100" t="s">
        <v>1443</v>
      </c>
      <c r="E488" s="103" t="s">
        <v>1444</v>
      </c>
      <c r="F488" s="104">
        <v>0</v>
      </c>
    </row>
    <row r="489" ht="18" customHeight="1" spans="1:6">
      <c r="A489" s="97"/>
      <c r="B489" s="103" t="s">
        <v>1445</v>
      </c>
      <c r="C489" s="104"/>
      <c r="D489" s="100" t="s">
        <v>1446</v>
      </c>
      <c r="E489" s="103" t="s">
        <v>1447</v>
      </c>
      <c r="F489" s="104">
        <v>0</v>
      </c>
    </row>
    <row r="490" ht="18" customHeight="1" spans="1:6">
      <c r="A490" s="97"/>
      <c r="B490" s="103" t="s">
        <v>1448</v>
      </c>
      <c r="C490" s="104"/>
      <c r="D490" s="100" t="s">
        <v>1449</v>
      </c>
      <c r="E490" s="103" t="s">
        <v>1450</v>
      </c>
      <c r="F490" s="104">
        <v>0</v>
      </c>
    </row>
    <row r="491" ht="18" customHeight="1" spans="1:6">
      <c r="A491" s="97"/>
      <c r="B491" s="103" t="s">
        <v>1451</v>
      </c>
      <c r="C491" s="104"/>
      <c r="D491" s="100" t="s">
        <v>1452</v>
      </c>
      <c r="E491" s="103" t="s">
        <v>1453</v>
      </c>
      <c r="F491" s="104">
        <v>0</v>
      </c>
    </row>
    <row r="492" ht="18" customHeight="1" spans="1:6">
      <c r="A492" s="97"/>
      <c r="B492" s="103" t="s">
        <v>1454</v>
      </c>
      <c r="C492" s="104"/>
      <c r="D492" s="100" t="s">
        <v>1455</v>
      </c>
      <c r="E492" s="98" t="s">
        <v>1456</v>
      </c>
      <c r="F492" s="99">
        <f>SUM(F493,F509,F517,F528,F537,F545)</f>
        <v>6564</v>
      </c>
    </row>
    <row r="493" ht="18" customHeight="1" spans="1:6">
      <c r="A493" s="97"/>
      <c r="B493" s="103" t="s">
        <v>1457</v>
      </c>
      <c r="C493" s="104"/>
      <c r="D493" s="100" t="s">
        <v>1458</v>
      </c>
      <c r="E493" s="98" t="s">
        <v>1459</v>
      </c>
      <c r="F493" s="99">
        <f>SUM(F494:F508)</f>
        <v>1286</v>
      </c>
    </row>
    <row r="494" ht="18" customHeight="1" spans="1:6">
      <c r="A494" s="97"/>
      <c r="B494" s="103" t="s">
        <v>1460</v>
      </c>
      <c r="C494" s="104"/>
      <c r="D494" s="100" t="s">
        <v>1461</v>
      </c>
      <c r="E494" s="103" t="s">
        <v>171</v>
      </c>
      <c r="F494" s="104">
        <v>516</v>
      </c>
    </row>
    <row r="495" ht="18" customHeight="1" spans="1:6">
      <c r="A495" s="97"/>
      <c r="B495" s="103" t="s">
        <v>1462</v>
      </c>
      <c r="C495" s="104"/>
      <c r="D495" s="100" t="s">
        <v>1463</v>
      </c>
      <c r="E495" s="103" t="s">
        <v>174</v>
      </c>
      <c r="F495" s="104">
        <v>11</v>
      </c>
    </row>
    <row r="496" ht="18" customHeight="1" spans="1:6">
      <c r="A496" s="97"/>
      <c r="B496" s="103" t="s">
        <v>1464</v>
      </c>
      <c r="C496" s="104"/>
      <c r="D496" s="100" t="s">
        <v>1465</v>
      </c>
      <c r="E496" s="103" t="s">
        <v>177</v>
      </c>
      <c r="F496" s="104">
        <v>0</v>
      </c>
    </row>
    <row r="497" ht="18" customHeight="1" spans="1:6">
      <c r="A497" s="97"/>
      <c r="B497" s="103" t="s">
        <v>1466</v>
      </c>
      <c r="C497" s="104"/>
      <c r="D497" s="100" t="s">
        <v>1467</v>
      </c>
      <c r="E497" s="103" t="s">
        <v>1468</v>
      </c>
      <c r="F497" s="104">
        <v>20</v>
      </c>
    </row>
    <row r="498" ht="18" customHeight="1" spans="1:6">
      <c r="A498" s="97"/>
      <c r="B498" s="103" t="s">
        <v>1469</v>
      </c>
      <c r="C498" s="104"/>
      <c r="D498" s="100" t="s">
        <v>1470</v>
      </c>
      <c r="E498" s="103" t="s">
        <v>1471</v>
      </c>
      <c r="F498" s="104">
        <v>0</v>
      </c>
    </row>
    <row r="499" ht="18" customHeight="1" spans="1:6">
      <c r="A499" s="113"/>
      <c r="B499" s="113"/>
      <c r="C499" s="117"/>
      <c r="D499" s="97" t="s">
        <v>1472</v>
      </c>
      <c r="E499" s="103" t="s">
        <v>1473</v>
      </c>
      <c r="F499" s="104">
        <v>0</v>
      </c>
    </row>
    <row r="500" ht="18" customHeight="1" spans="1:6">
      <c r="A500" s="97"/>
      <c r="B500" s="97"/>
      <c r="C500" s="115"/>
      <c r="D500" s="97" t="s">
        <v>1474</v>
      </c>
      <c r="E500" s="103" t="s">
        <v>1475</v>
      </c>
      <c r="F500" s="104">
        <v>0</v>
      </c>
    </row>
    <row r="501" ht="18" customHeight="1" spans="1:6">
      <c r="A501" s="97"/>
      <c r="B501" s="97"/>
      <c r="C501" s="115"/>
      <c r="D501" s="97" t="s">
        <v>1476</v>
      </c>
      <c r="E501" s="103" t="s">
        <v>1477</v>
      </c>
      <c r="F501" s="104">
        <v>5</v>
      </c>
    </row>
    <row r="502" ht="18" customHeight="1" spans="1:6">
      <c r="A502" s="97"/>
      <c r="B502" s="97"/>
      <c r="C502" s="115"/>
      <c r="D502" s="97" t="s">
        <v>1478</v>
      </c>
      <c r="E502" s="103" t="s">
        <v>1479</v>
      </c>
      <c r="F502" s="104">
        <v>398</v>
      </c>
    </row>
    <row r="503" ht="18" customHeight="1" spans="1:6">
      <c r="A503" s="97"/>
      <c r="B503" s="97"/>
      <c r="C503" s="115"/>
      <c r="D503" s="97" t="s">
        <v>1480</v>
      </c>
      <c r="E503" s="103" t="s">
        <v>1481</v>
      </c>
      <c r="F503" s="104">
        <v>0</v>
      </c>
    </row>
    <row r="504" ht="18" customHeight="1" spans="1:6">
      <c r="A504" s="97"/>
      <c r="B504" s="97"/>
      <c r="C504" s="115"/>
      <c r="D504" s="97" t="s">
        <v>1482</v>
      </c>
      <c r="E504" s="103" t="s">
        <v>1483</v>
      </c>
      <c r="F504" s="104">
        <v>59</v>
      </c>
    </row>
    <row r="505" ht="18" customHeight="1" spans="1:6">
      <c r="A505" s="97"/>
      <c r="B505" s="97"/>
      <c r="C505" s="115"/>
      <c r="D505" s="97" t="s">
        <v>1484</v>
      </c>
      <c r="E505" s="103" t="s">
        <v>1485</v>
      </c>
      <c r="F505" s="104">
        <v>60</v>
      </c>
    </row>
    <row r="506" ht="18" customHeight="1" spans="1:6">
      <c r="A506" s="97"/>
      <c r="B506" s="97"/>
      <c r="C506" s="115"/>
      <c r="D506" s="97" t="s">
        <v>1486</v>
      </c>
      <c r="E506" s="103" t="s">
        <v>1487</v>
      </c>
      <c r="F506" s="104">
        <v>46</v>
      </c>
    </row>
    <row r="507" ht="18" customHeight="1" spans="1:6">
      <c r="A507" s="97"/>
      <c r="B507" s="97"/>
      <c r="C507" s="115"/>
      <c r="D507" s="97" t="s">
        <v>1488</v>
      </c>
      <c r="E507" s="103" t="s">
        <v>1489</v>
      </c>
      <c r="F507" s="104">
        <v>0</v>
      </c>
    </row>
    <row r="508" ht="18" customHeight="1" spans="1:6">
      <c r="A508" s="97"/>
      <c r="B508" s="97"/>
      <c r="C508" s="115"/>
      <c r="D508" s="97" t="s">
        <v>1490</v>
      </c>
      <c r="E508" s="103" t="s">
        <v>1491</v>
      </c>
      <c r="F508" s="104">
        <v>171</v>
      </c>
    </row>
    <row r="509" ht="18" customHeight="1" spans="1:6">
      <c r="A509" s="97"/>
      <c r="B509" s="97"/>
      <c r="C509" s="115"/>
      <c r="D509" s="97" t="s">
        <v>1492</v>
      </c>
      <c r="E509" s="98" t="s">
        <v>1493</v>
      </c>
      <c r="F509" s="99">
        <f>SUM(F510:F516)</f>
        <v>0</v>
      </c>
    </row>
    <row r="510" ht="18" customHeight="1" spans="1:6">
      <c r="A510" s="97"/>
      <c r="B510" s="97"/>
      <c r="C510" s="115"/>
      <c r="D510" s="97" t="s">
        <v>1494</v>
      </c>
      <c r="E510" s="103" t="s">
        <v>171</v>
      </c>
      <c r="F510" s="104">
        <v>0</v>
      </c>
    </row>
    <row r="511" ht="18" customHeight="1" spans="1:6">
      <c r="A511" s="97"/>
      <c r="B511" s="97"/>
      <c r="C511" s="115"/>
      <c r="D511" s="97" t="s">
        <v>1495</v>
      </c>
      <c r="E511" s="103" t="s">
        <v>174</v>
      </c>
      <c r="F511" s="104">
        <v>0</v>
      </c>
    </row>
    <row r="512" ht="18" customHeight="1" spans="1:6">
      <c r="A512" s="97"/>
      <c r="B512" s="97"/>
      <c r="C512" s="115"/>
      <c r="D512" s="97" t="s">
        <v>1496</v>
      </c>
      <c r="E512" s="103" t="s">
        <v>177</v>
      </c>
      <c r="F512" s="104">
        <v>0</v>
      </c>
    </row>
    <row r="513" ht="18" customHeight="1" spans="1:6">
      <c r="A513" s="97"/>
      <c r="B513" s="97"/>
      <c r="C513" s="115"/>
      <c r="D513" s="97" t="s">
        <v>1497</v>
      </c>
      <c r="E513" s="103" t="s">
        <v>1498</v>
      </c>
      <c r="F513" s="104">
        <v>0</v>
      </c>
    </row>
    <row r="514" ht="18" customHeight="1" spans="1:6">
      <c r="A514" s="97"/>
      <c r="B514" s="97"/>
      <c r="C514" s="115"/>
      <c r="D514" s="97" t="s">
        <v>1499</v>
      </c>
      <c r="E514" s="103" t="s">
        <v>1500</v>
      </c>
      <c r="F514" s="104">
        <v>0</v>
      </c>
    </row>
    <row r="515" ht="18" customHeight="1" spans="1:6">
      <c r="A515" s="97"/>
      <c r="B515" s="97"/>
      <c r="C515" s="115"/>
      <c r="D515" s="97" t="s">
        <v>1501</v>
      </c>
      <c r="E515" s="103" t="s">
        <v>1502</v>
      </c>
      <c r="F515" s="104">
        <v>0</v>
      </c>
    </row>
    <row r="516" ht="18" customHeight="1" spans="1:6">
      <c r="A516" s="97"/>
      <c r="B516" s="97"/>
      <c r="C516" s="115"/>
      <c r="D516" s="97" t="s">
        <v>1503</v>
      </c>
      <c r="E516" s="103" t="s">
        <v>1504</v>
      </c>
      <c r="F516" s="104">
        <v>0</v>
      </c>
    </row>
    <row r="517" ht="18" customHeight="1" spans="1:6">
      <c r="A517" s="97"/>
      <c r="B517" s="97"/>
      <c r="C517" s="115"/>
      <c r="D517" s="97" t="s">
        <v>1505</v>
      </c>
      <c r="E517" s="98" t="s">
        <v>1506</v>
      </c>
      <c r="F517" s="99">
        <f>SUM(F518:F527)</f>
        <v>61</v>
      </c>
    </row>
    <row r="518" ht="18" customHeight="1" spans="1:6">
      <c r="A518" s="97"/>
      <c r="B518" s="97"/>
      <c r="C518" s="115"/>
      <c r="D518" s="97" t="s">
        <v>1507</v>
      </c>
      <c r="E518" s="103" t="s">
        <v>171</v>
      </c>
      <c r="F518" s="104">
        <v>0</v>
      </c>
    </row>
    <row r="519" ht="18" customHeight="1" spans="1:6">
      <c r="A519" s="97"/>
      <c r="B519" s="97"/>
      <c r="C519" s="115"/>
      <c r="D519" s="97" t="s">
        <v>1508</v>
      </c>
      <c r="E519" s="103" t="s">
        <v>174</v>
      </c>
      <c r="F519" s="104">
        <v>0</v>
      </c>
    </row>
    <row r="520" ht="18" customHeight="1" spans="1:6">
      <c r="A520" s="97"/>
      <c r="B520" s="97"/>
      <c r="C520" s="115"/>
      <c r="D520" s="97" t="s">
        <v>1509</v>
      </c>
      <c r="E520" s="103" t="s">
        <v>177</v>
      </c>
      <c r="F520" s="104">
        <v>0</v>
      </c>
    </row>
    <row r="521" ht="18" customHeight="1" spans="1:6">
      <c r="A521" s="97"/>
      <c r="B521" s="97"/>
      <c r="C521" s="115"/>
      <c r="D521" s="97" t="s">
        <v>1510</v>
      </c>
      <c r="E521" s="103" t="s">
        <v>1511</v>
      </c>
      <c r="F521" s="104">
        <v>0</v>
      </c>
    </row>
    <row r="522" ht="18" customHeight="1" spans="1:6">
      <c r="A522" s="97"/>
      <c r="B522" s="97"/>
      <c r="C522" s="115"/>
      <c r="D522" s="97" t="s">
        <v>1512</v>
      </c>
      <c r="E522" s="103" t="s">
        <v>1513</v>
      </c>
      <c r="F522" s="104">
        <v>0</v>
      </c>
    </row>
    <row r="523" ht="18" customHeight="1" spans="1:6">
      <c r="A523" s="97"/>
      <c r="B523" s="97"/>
      <c r="C523" s="115"/>
      <c r="D523" s="97" t="s">
        <v>1514</v>
      </c>
      <c r="E523" s="103" t="s">
        <v>1515</v>
      </c>
      <c r="F523" s="104">
        <v>0</v>
      </c>
    </row>
    <row r="524" ht="18" customHeight="1" spans="1:6">
      <c r="A524" s="97"/>
      <c r="B524" s="97"/>
      <c r="C524" s="115"/>
      <c r="D524" s="97" t="s">
        <v>1516</v>
      </c>
      <c r="E524" s="103" t="s">
        <v>1517</v>
      </c>
      <c r="F524" s="104">
        <v>51</v>
      </c>
    </row>
    <row r="525" ht="18" customHeight="1" spans="1:6">
      <c r="A525" s="97"/>
      <c r="B525" s="97"/>
      <c r="C525" s="115"/>
      <c r="D525" s="97" t="s">
        <v>1518</v>
      </c>
      <c r="E525" s="103" t="s">
        <v>1519</v>
      </c>
      <c r="F525" s="104">
        <v>10</v>
      </c>
    </row>
    <row r="526" ht="18" customHeight="1" spans="1:6">
      <c r="A526" s="97"/>
      <c r="B526" s="97"/>
      <c r="C526" s="115"/>
      <c r="D526" s="97" t="s">
        <v>1520</v>
      </c>
      <c r="E526" s="103" t="s">
        <v>1521</v>
      </c>
      <c r="F526" s="104">
        <v>0</v>
      </c>
    </row>
    <row r="527" ht="18" customHeight="1" spans="1:6">
      <c r="A527" s="97"/>
      <c r="B527" s="97"/>
      <c r="C527" s="115"/>
      <c r="D527" s="97" t="s">
        <v>1522</v>
      </c>
      <c r="E527" s="103" t="s">
        <v>1523</v>
      </c>
      <c r="F527" s="104">
        <v>0</v>
      </c>
    </row>
    <row r="528" ht="18" customHeight="1" spans="1:6">
      <c r="A528" s="97"/>
      <c r="B528" s="97"/>
      <c r="C528" s="115"/>
      <c r="D528" s="97" t="s">
        <v>1524</v>
      </c>
      <c r="E528" s="98" t="s">
        <v>1525</v>
      </c>
      <c r="F528" s="99">
        <f>SUM(F529:F536)</f>
        <v>0</v>
      </c>
    </row>
    <row r="529" ht="18" customHeight="1" spans="1:6">
      <c r="A529" s="97"/>
      <c r="B529" s="97"/>
      <c r="C529" s="115"/>
      <c r="D529" s="97" t="s">
        <v>1526</v>
      </c>
      <c r="E529" s="103" t="s">
        <v>171</v>
      </c>
      <c r="F529" s="104">
        <v>0</v>
      </c>
    </row>
    <row r="530" ht="18" customHeight="1" spans="1:6">
      <c r="A530" s="97"/>
      <c r="B530" s="97"/>
      <c r="C530" s="115"/>
      <c r="D530" s="97" t="s">
        <v>1527</v>
      </c>
      <c r="E530" s="103" t="s">
        <v>174</v>
      </c>
      <c r="F530" s="104">
        <v>0</v>
      </c>
    </row>
    <row r="531" ht="18" customHeight="1" spans="1:6">
      <c r="A531" s="97"/>
      <c r="B531" s="97"/>
      <c r="C531" s="115"/>
      <c r="D531" s="97" t="s">
        <v>1528</v>
      </c>
      <c r="E531" s="103" t="s">
        <v>177</v>
      </c>
      <c r="F531" s="104">
        <v>0</v>
      </c>
    </row>
    <row r="532" ht="18" customHeight="1" spans="1:6">
      <c r="A532" s="97"/>
      <c r="B532" s="97"/>
      <c r="C532" s="115"/>
      <c r="D532" s="97" t="s">
        <v>1529</v>
      </c>
      <c r="E532" s="103" t="s">
        <v>1530</v>
      </c>
      <c r="F532" s="104">
        <v>0</v>
      </c>
    </row>
    <row r="533" ht="18" customHeight="1" spans="1:6">
      <c r="A533" s="97"/>
      <c r="B533" s="97"/>
      <c r="C533" s="115"/>
      <c r="D533" s="97" t="s">
        <v>1531</v>
      </c>
      <c r="E533" s="103" t="s">
        <v>1532</v>
      </c>
      <c r="F533" s="104">
        <v>0</v>
      </c>
    </row>
    <row r="534" ht="18" customHeight="1" spans="1:6">
      <c r="A534" s="97"/>
      <c r="B534" s="97"/>
      <c r="C534" s="115"/>
      <c r="D534" s="97" t="s">
        <v>1533</v>
      </c>
      <c r="E534" s="103" t="s">
        <v>1534</v>
      </c>
      <c r="F534" s="104">
        <v>0</v>
      </c>
    </row>
    <row r="535" ht="18" customHeight="1" spans="1:6">
      <c r="A535" s="97"/>
      <c r="B535" s="97"/>
      <c r="C535" s="115"/>
      <c r="D535" s="97" t="s">
        <v>1535</v>
      </c>
      <c r="E535" s="103" t="s">
        <v>1536</v>
      </c>
      <c r="F535" s="104">
        <v>0</v>
      </c>
    </row>
    <row r="536" ht="18" customHeight="1" spans="1:6">
      <c r="A536" s="97"/>
      <c r="B536" s="97"/>
      <c r="C536" s="115"/>
      <c r="D536" s="97" t="s">
        <v>1537</v>
      </c>
      <c r="E536" s="103" t="s">
        <v>1538</v>
      </c>
      <c r="F536" s="104">
        <v>0</v>
      </c>
    </row>
    <row r="537" ht="18" customHeight="1" spans="1:6">
      <c r="A537" s="97"/>
      <c r="B537" s="97"/>
      <c r="C537" s="115"/>
      <c r="D537" s="97" t="s">
        <v>1539</v>
      </c>
      <c r="E537" s="98" t="s">
        <v>1540</v>
      </c>
      <c r="F537" s="99">
        <f>SUM(F538:F544)</f>
        <v>165</v>
      </c>
    </row>
    <row r="538" ht="18" customHeight="1" spans="1:6">
      <c r="A538" s="97"/>
      <c r="B538" s="97"/>
      <c r="C538" s="115"/>
      <c r="D538" s="97" t="s">
        <v>1541</v>
      </c>
      <c r="E538" s="103" t="s">
        <v>171</v>
      </c>
      <c r="F538" s="104">
        <v>36</v>
      </c>
    </row>
    <row r="539" ht="18" customHeight="1" spans="1:6">
      <c r="A539" s="97"/>
      <c r="B539" s="97"/>
      <c r="C539" s="115"/>
      <c r="D539" s="97" t="s">
        <v>1542</v>
      </c>
      <c r="E539" s="103" t="s">
        <v>174</v>
      </c>
      <c r="F539" s="104">
        <v>0</v>
      </c>
    </row>
    <row r="540" ht="18" customHeight="1" spans="1:6">
      <c r="A540" s="97"/>
      <c r="B540" s="97"/>
      <c r="C540" s="115"/>
      <c r="D540" s="97" t="s">
        <v>1543</v>
      </c>
      <c r="E540" s="103" t="s">
        <v>177</v>
      </c>
      <c r="F540" s="104">
        <v>0</v>
      </c>
    </row>
    <row r="541" ht="18" customHeight="1" spans="1:6">
      <c r="A541" s="97"/>
      <c r="B541" s="97"/>
      <c r="C541" s="115"/>
      <c r="D541" s="97" t="s">
        <v>1544</v>
      </c>
      <c r="E541" s="103" t="s">
        <v>1545</v>
      </c>
      <c r="F541" s="104">
        <v>0</v>
      </c>
    </row>
    <row r="542" ht="18" customHeight="1" spans="1:6">
      <c r="A542" s="97"/>
      <c r="B542" s="97"/>
      <c r="C542" s="115"/>
      <c r="D542" s="97" t="s">
        <v>1546</v>
      </c>
      <c r="E542" s="103" t="s">
        <v>1547</v>
      </c>
      <c r="F542" s="104">
        <v>0</v>
      </c>
    </row>
    <row r="543" ht="18" customHeight="1" spans="1:6">
      <c r="A543" s="97"/>
      <c r="B543" s="97"/>
      <c r="C543" s="115"/>
      <c r="D543" s="97" t="s">
        <v>1548</v>
      </c>
      <c r="E543" s="103" t="s">
        <v>1549</v>
      </c>
      <c r="F543" s="104">
        <v>112</v>
      </c>
    </row>
    <row r="544" ht="18" customHeight="1" spans="1:6">
      <c r="A544" s="97"/>
      <c r="B544" s="97"/>
      <c r="C544" s="115"/>
      <c r="D544" s="97" t="s">
        <v>1550</v>
      </c>
      <c r="E544" s="103" t="s">
        <v>1551</v>
      </c>
      <c r="F544" s="104">
        <v>17</v>
      </c>
    </row>
    <row r="545" ht="18" customHeight="1" spans="1:6">
      <c r="A545" s="97"/>
      <c r="B545" s="97"/>
      <c r="C545" s="115"/>
      <c r="D545" s="97" t="s">
        <v>1552</v>
      </c>
      <c r="E545" s="98" t="s">
        <v>1553</v>
      </c>
      <c r="F545" s="99">
        <f>SUM(F546:F548)</f>
        <v>5052</v>
      </c>
    </row>
    <row r="546" ht="18" customHeight="1" spans="1:6">
      <c r="A546" s="97"/>
      <c r="B546" s="97"/>
      <c r="C546" s="115"/>
      <c r="D546" s="97" t="s">
        <v>1554</v>
      </c>
      <c r="E546" s="103" t="s">
        <v>1555</v>
      </c>
      <c r="F546" s="104">
        <v>0</v>
      </c>
    </row>
    <row r="547" ht="18" customHeight="1" spans="1:6">
      <c r="A547" s="97"/>
      <c r="B547" s="97"/>
      <c r="C547" s="115"/>
      <c r="D547" s="97" t="s">
        <v>1556</v>
      </c>
      <c r="E547" s="103" t="s">
        <v>1557</v>
      </c>
      <c r="F547" s="104">
        <v>200</v>
      </c>
    </row>
    <row r="548" ht="18" customHeight="1" spans="1:6">
      <c r="A548" s="97"/>
      <c r="B548" s="97"/>
      <c r="C548" s="115"/>
      <c r="D548" s="97" t="s">
        <v>1558</v>
      </c>
      <c r="E548" s="103" t="s">
        <v>1559</v>
      </c>
      <c r="F548" s="104">
        <v>4852</v>
      </c>
    </row>
    <row r="549" ht="18" customHeight="1" spans="1:6">
      <c r="A549" s="97"/>
      <c r="B549" s="97"/>
      <c r="C549" s="115"/>
      <c r="D549" s="97" t="s">
        <v>1560</v>
      </c>
      <c r="E549" s="98" t="s">
        <v>1561</v>
      </c>
      <c r="F549" s="99">
        <f>F550+F569+F577+F579+F588+F592+F602+F610+F617+F625+F634+F639+F642+F645+F648+F651+F654+F658+F662+F670+F673</f>
        <v>54646</v>
      </c>
    </row>
    <row r="550" ht="18" customHeight="1" spans="1:6">
      <c r="A550" s="97"/>
      <c r="B550" s="97"/>
      <c r="C550" s="115"/>
      <c r="D550" s="97" t="s">
        <v>1562</v>
      </c>
      <c r="E550" s="98" t="s">
        <v>1563</v>
      </c>
      <c r="F550" s="99">
        <f>SUM(F551:F568)</f>
        <v>3336</v>
      </c>
    </row>
    <row r="551" ht="18" customHeight="1" spans="1:6">
      <c r="A551" s="97"/>
      <c r="B551" s="97"/>
      <c r="C551" s="115"/>
      <c r="D551" s="97" t="s">
        <v>1564</v>
      </c>
      <c r="E551" s="103" t="s">
        <v>171</v>
      </c>
      <c r="F551" s="104">
        <v>557</v>
      </c>
    </row>
    <row r="552" ht="18" customHeight="1" spans="1:6">
      <c r="A552" s="97"/>
      <c r="B552" s="97"/>
      <c r="C552" s="115"/>
      <c r="D552" s="97" t="s">
        <v>1565</v>
      </c>
      <c r="E552" s="103" t="s">
        <v>174</v>
      </c>
      <c r="F552" s="104">
        <v>62</v>
      </c>
    </row>
    <row r="553" ht="18" customHeight="1" spans="1:6">
      <c r="A553" s="97"/>
      <c r="B553" s="97"/>
      <c r="C553" s="115"/>
      <c r="D553" s="97" t="s">
        <v>1566</v>
      </c>
      <c r="E553" s="103" t="s">
        <v>177</v>
      </c>
      <c r="F553" s="104">
        <v>0</v>
      </c>
    </row>
    <row r="554" ht="18" customHeight="1" spans="1:6">
      <c r="A554" s="97"/>
      <c r="B554" s="97"/>
      <c r="C554" s="115"/>
      <c r="D554" s="97" t="s">
        <v>1567</v>
      </c>
      <c r="E554" s="103" t="s">
        <v>1568</v>
      </c>
      <c r="F554" s="104">
        <v>36</v>
      </c>
    </row>
    <row r="555" ht="18" customHeight="1" spans="1:6">
      <c r="A555" s="97"/>
      <c r="B555" s="97"/>
      <c r="C555" s="115"/>
      <c r="D555" s="97" t="s">
        <v>1569</v>
      </c>
      <c r="E555" s="103" t="s">
        <v>1570</v>
      </c>
      <c r="F555" s="104">
        <v>14</v>
      </c>
    </row>
    <row r="556" ht="18" customHeight="1" spans="1:6">
      <c r="A556" s="97"/>
      <c r="B556" s="97"/>
      <c r="C556" s="115"/>
      <c r="D556" s="97" t="s">
        <v>1571</v>
      </c>
      <c r="E556" s="103" t="s">
        <v>1572</v>
      </c>
      <c r="F556" s="104">
        <v>0</v>
      </c>
    </row>
    <row r="557" ht="18" customHeight="1" spans="1:6">
      <c r="A557" s="97"/>
      <c r="B557" s="97"/>
      <c r="C557" s="115"/>
      <c r="D557" s="97" t="s">
        <v>1573</v>
      </c>
      <c r="E557" s="103" t="s">
        <v>1574</v>
      </c>
      <c r="F557" s="104">
        <v>0</v>
      </c>
    </row>
    <row r="558" ht="18" customHeight="1" spans="1:6">
      <c r="A558" s="97"/>
      <c r="B558" s="97"/>
      <c r="C558" s="115"/>
      <c r="D558" s="97" t="s">
        <v>1575</v>
      </c>
      <c r="E558" s="103" t="s">
        <v>332</v>
      </c>
      <c r="F558" s="104">
        <v>0</v>
      </c>
    </row>
    <row r="559" ht="18" customHeight="1" spans="1:6">
      <c r="A559" s="97"/>
      <c r="B559" s="97"/>
      <c r="C559" s="115"/>
      <c r="D559" s="97" t="s">
        <v>1576</v>
      </c>
      <c r="E559" s="103" t="s">
        <v>1577</v>
      </c>
      <c r="F559" s="104">
        <v>2426</v>
      </c>
    </row>
    <row r="560" ht="18" customHeight="1" spans="1:6">
      <c r="A560" s="97"/>
      <c r="B560" s="97"/>
      <c r="C560" s="115"/>
      <c r="D560" s="97" t="s">
        <v>1578</v>
      </c>
      <c r="E560" s="103" t="s">
        <v>1579</v>
      </c>
      <c r="F560" s="104">
        <v>0</v>
      </c>
    </row>
    <row r="561" ht="18" customHeight="1" spans="1:6">
      <c r="A561" s="97"/>
      <c r="B561" s="97"/>
      <c r="C561" s="115"/>
      <c r="D561" s="97" t="s">
        <v>1580</v>
      </c>
      <c r="E561" s="103" t="s">
        <v>1581</v>
      </c>
      <c r="F561" s="104">
        <v>0</v>
      </c>
    </row>
    <row r="562" ht="18" customHeight="1" spans="1:6">
      <c r="A562" s="97"/>
      <c r="B562" s="97"/>
      <c r="C562" s="115"/>
      <c r="D562" s="97" t="s">
        <v>1582</v>
      </c>
      <c r="E562" s="103" t="s">
        <v>1583</v>
      </c>
      <c r="F562" s="104">
        <v>0</v>
      </c>
    </row>
    <row r="563" ht="18" customHeight="1" spans="1:6">
      <c r="A563" s="97"/>
      <c r="B563" s="97"/>
      <c r="C563" s="115"/>
      <c r="D563" s="97" t="s">
        <v>1584</v>
      </c>
      <c r="E563" s="103" t="s">
        <v>1585</v>
      </c>
      <c r="F563" s="104">
        <v>0</v>
      </c>
    </row>
    <row r="564" ht="18" customHeight="1" spans="1:6">
      <c r="A564" s="97"/>
      <c r="B564" s="97"/>
      <c r="C564" s="118"/>
      <c r="D564" s="97" t="s">
        <v>1586</v>
      </c>
      <c r="E564" s="103" t="s">
        <v>1587</v>
      </c>
      <c r="F564" s="104">
        <v>0</v>
      </c>
    </row>
    <row r="565" ht="18" customHeight="1" spans="1:6">
      <c r="A565" s="97"/>
      <c r="B565" s="97"/>
      <c r="C565" s="118"/>
      <c r="D565" s="97" t="s">
        <v>1588</v>
      </c>
      <c r="E565" s="103" t="s">
        <v>1589</v>
      </c>
      <c r="F565" s="104">
        <v>0</v>
      </c>
    </row>
    <row r="566" ht="18" customHeight="1" spans="1:6">
      <c r="A566" s="97"/>
      <c r="B566" s="97"/>
      <c r="C566" s="115"/>
      <c r="D566" s="97" t="s">
        <v>1590</v>
      </c>
      <c r="E566" s="103" t="s">
        <v>1591</v>
      </c>
      <c r="F566" s="104">
        <v>0</v>
      </c>
    </row>
    <row r="567" ht="18" customHeight="1" spans="1:6">
      <c r="A567" s="97"/>
      <c r="B567" s="97"/>
      <c r="C567" s="115"/>
      <c r="D567" s="97" t="s">
        <v>1592</v>
      </c>
      <c r="E567" s="103" t="s">
        <v>198</v>
      </c>
      <c r="F567" s="104">
        <v>0</v>
      </c>
    </row>
    <row r="568" ht="18" customHeight="1" spans="1:6">
      <c r="A568" s="97"/>
      <c r="B568" s="97"/>
      <c r="C568" s="115"/>
      <c r="D568" s="97" t="s">
        <v>1593</v>
      </c>
      <c r="E568" s="103" t="s">
        <v>1594</v>
      </c>
      <c r="F568" s="104">
        <v>241</v>
      </c>
    </row>
    <row r="569" ht="18" customHeight="1" spans="1:6">
      <c r="A569" s="97"/>
      <c r="B569" s="97"/>
      <c r="C569" s="115"/>
      <c r="D569" s="97" t="s">
        <v>1595</v>
      </c>
      <c r="E569" s="98" t="s">
        <v>1596</v>
      </c>
      <c r="F569" s="99">
        <f>SUM(F570:F576)</f>
        <v>2744</v>
      </c>
    </row>
    <row r="570" ht="18" customHeight="1" spans="1:6">
      <c r="A570" s="97"/>
      <c r="B570" s="97"/>
      <c r="C570" s="115"/>
      <c r="D570" s="97" t="s">
        <v>1597</v>
      </c>
      <c r="E570" s="103" t="s">
        <v>171</v>
      </c>
      <c r="F570" s="104">
        <v>325</v>
      </c>
    </row>
    <row r="571" ht="18" customHeight="1" spans="1:6">
      <c r="A571" s="97"/>
      <c r="B571" s="97"/>
      <c r="C571" s="115"/>
      <c r="D571" s="97" t="s">
        <v>1598</v>
      </c>
      <c r="E571" s="103" t="s">
        <v>174</v>
      </c>
      <c r="F571" s="104">
        <v>90</v>
      </c>
    </row>
    <row r="572" ht="18" customHeight="1" spans="1:6">
      <c r="A572" s="97"/>
      <c r="B572" s="97"/>
      <c r="C572" s="115"/>
      <c r="D572" s="97" t="s">
        <v>1599</v>
      </c>
      <c r="E572" s="103" t="s">
        <v>177</v>
      </c>
      <c r="F572" s="104">
        <v>0</v>
      </c>
    </row>
    <row r="573" ht="18" customHeight="1" spans="1:6">
      <c r="A573" s="97"/>
      <c r="B573" s="97"/>
      <c r="C573" s="115"/>
      <c r="D573" s="97" t="s">
        <v>1600</v>
      </c>
      <c r="E573" s="103" t="s">
        <v>1601</v>
      </c>
      <c r="F573" s="104">
        <v>0</v>
      </c>
    </row>
    <row r="574" ht="18" customHeight="1" spans="1:6">
      <c r="A574" s="97"/>
      <c r="B574" s="97"/>
      <c r="C574" s="115"/>
      <c r="D574" s="97" t="s">
        <v>1602</v>
      </c>
      <c r="E574" s="103" t="s">
        <v>1603</v>
      </c>
      <c r="F574" s="104">
        <v>0</v>
      </c>
    </row>
    <row r="575" ht="18" customHeight="1" spans="1:6">
      <c r="A575" s="97"/>
      <c r="B575" s="97"/>
      <c r="C575" s="115"/>
      <c r="D575" s="97" t="s">
        <v>1604</v>
      </c>
      <c r="E575" s="103" t="s">
        <v>1605</v>
      </c>
      <c r="F575" s="104">
        <v>804</v>
      </c>
    </row>
    <row r="576" ht="18" customHeight="1" spans="1:6">
      <c r="A576" s="97"/>
      <c r="B576" s="97"/>
      <c r="C576" s="115"/>
      <c r="D576" s="97" t="s">
        <v>1606</v>
      </c>
      <c r="E576" s="103" t="s">
        <v>1607</v>
      </c>
      <c r="F576" s="104">
        <v>1525</v>
      </c>
    </row>
    <row r="577" ht="18" customHeight="1" spans="1:6">
      <c r="A577" s="97"/>
      <c r="B577" s="97"/>
      <c r="C577" s="115"/>
      <c r="D577" s="97" t="s">
        <v>1608</v>
      </c>
      <c r="E577" s="98" t="s">
        <v>1609</v>
      </c>
      <c r="F577" s="99">
        <f>F578</f>
        <v>0</v>
      </c>
    </row>
    <row r="578" ht="18" customHeight="1" spans="1:6">
      <c r="A578" s="97"/>
      <c r="B578" s="97"/>
      <c r="C578" s="115"/>
      <c r="D578" s="97" t="s">
        <v>1610</v>
      </c>
      <c r="E578" s="103" t="s">
        <v>1611</v>
      </c>
      <c r="F578" s="104">
        <v>0</v>
      </c>
    </row>
    <row r="579" ht="18" customHeight="1" spans="1:6">
      <c r="A579" s="97"/>
      <c r="B579" s="97"/>
      <c r="C579" s="115"/>
      <c r="D579" s="97" t="s">
        <v>1612</v>
      </c>
      <c r="E579" s="98" t="s">
        <v>1613</v>
      </c>
      <c r="F579" s="99">
        <f>SUM(F580:F587)</f>
        <v>22583</v>
      </c>
    </row>
    <row r="580" ht="18" customHeight="1" spans="1:6">
      <c r="A580" s="97"/>
      <c r="B580" s="97"/>
      <c r="C580" s="115"/>
      <c r="D580" s="97" t="s">
        <v>1614</v>
      </c>
      <c r="E580" s="103" t="s">
        <v>1615</v>
      </c>
      <c r="F580" s="104">
        <v>781</v>
      </c>
    </row>
    <row r="581" ht="18" customHeight="1" spans="1:6">
      <c r="A581" s="97"/>
      <c r="B581" s="97"/>
      <c r="C581" s="115"/>
      <c r="D581" s="97" t="s">
        <v>1616</v>
      </c>
      <c r="E581" s="103" t="s">
        <v>1617</v>
      </c>
      <c r="F581" s="104">
        <v>1603</v>
      </c>
    </row>
    <row r="582" ht="18" customHeight="1" spans="1:6">
      <c r="A582" s="97"/>
      <c r="B582" s="97"/>
      <c r="C582" s="115"/>
      <c r="D582" s="97" t="s">
        <v>1618</v>
      </c>
      <c r="E582" s="103" t="s">
        <v>1619</v>
      </c>
      <c r="F582" s="104">
        <v>0</v>
      </c>
    </row>
    <row r="583" ht="18" customHeight="1" spans="1:6">
      <c r="A583" s="97"/>
      <c r="B583" s="97"/>
      <c r="C583" s="115"/>
      <c r="D583" s="97" t="s">
        <v>1620</v>
      </c>
      <c r="E583" s="103" t="s">
        <v>1621</v>
      </c>
      <c r="F583" s="104">
        <v>13007</v>
      </c>
    </row>
    <row r="584" ht="18" customHeight="1" spans="1:6">
      <c r="A584" s="97"/>
      <c r="B584" s="97"/>
      <c r="C584" s="115"/>
      <c r="D584" s="97" t="s">
        <v>1622</v>
      </c>
      <c r="E584" s="103" t="s">
        <v>1623</v>
      </c>
      <c r="F584" s="104">
        <v>577</v>
      </c>
    </row>
    <row r="585" ht="18" customHeight="1" spans="1:6">
      <c r="A585" s="97"/>
      <c r="B585" s="97"/>
      <c r="C585" s="115"/>
      <c r="D585" s="97" t="s">
        <v>1624</v>
      </c>
      <c r="E585" s="103" t="s">
        <v>1625</v>
      </c>
      <c r="F585" s="104">
        <v>6610</v>
      </c>
    </row>
    <row r="586" ht="18" customHeight="1" spans="1:6">
      <c r="A586" s="97"/>
      <c r="B586" s="97"/>
      <c r="C586" s="115"/>
      <c r="D586" s="97" t="s">
        <v>1626</v>
      </c>
      <c r="E586" s="103" t="s">
        <v>1627</v>
      </c>
      <c r="F586" s="104">
        <v>5</v>
      </c>
    </row>
    <row r="587" ht="18" customHeight="1" spans="1:6">
      <c r="A587" s="97"/>
      <c r="B587" s="97"/>
      <c r="C587" s="115"/>
      <c r="D587" s="97" t="s">
        <v>1628</v>
      </c>
      <c r="E587" s="103" t="s">
        <v>1629</v>
      </c>
      <c r="F587" s="104">
        <v>0</v>
      </c>
    </row>
    <row r="588" ht="18" customHeight="1" spans="1:6">
      <c r="A588" s="97"/>
      <c r="B588" s="97"/>
      <c r="C588" s="115"/>
      <c r="D588" s="97" t="s">
        <v>1630</v>
      </c>
      <c r="E588" s="98" t="s">
        <v>1631</v>
      </c>
      <c r="F588" s="99">
        <f>SUM(F589:F591)</f>
        <v>0</v>
      </c>
    </row>
    <row r="589" ht="18" customHeight="1" spans="1:6">
      <c r="A589" s="97"/>
      <c r="B589" s="97"/>
      <c r="C589" s="115"/>
      <c r="D589" s="97" t="s">
        <v>1632</v>
      </c>
      <c r="E589" s="103" t="s">
        <v>1633</v>
      </c>
      <c r="F589" s="104">
        <v>0</v>
      </c>
    </row>
    <row r="590" ht="18" customHeight="1" spans="1:6">
      <c r="A590" s="97"/>
      <c r="B590" s="97"/>
      <c r="C590" s="115"/>
      <c r="D590" s="97" t="s">
        <v>1634</v>
      </c>
      <c r="E590" s="103" t="s">
        <v>1635</v>
      </c>
      <c r="F590" s="104">
        <v>0</v>
      </c>
    </row>
    <row r="591" ht="18" customHeight="1" spans="1:6">
      <c r="A591" s="97"/>
      <c r="B591" s="97"/>
      <c r="C591" s="115"/>
      <c r="D591" s="97" t="s">
        <v>1636</v>
      </c>
      <c r="E591" s="103" t="s">
        <v>1637</v>
      </c>
      <c r="F591" s="104">
        <v>0</v>
      </c>
    </row>
    <row r="592" ht="18" customHeight="1" spans="1:6">
      <c r="A592" s="97"/>
      <c r="B592" s="97"/>
      <c r="C592" s="115"/>
      <c r="D592" s="97" t="s">
        <v>1638</v>
      </c>
      <c r="E592" s="98" t="s">
        <v>1639</v>
      </c>
      <c r="F592" s="99">
        <f>SUM(F593:F601)</f>
        <v>1276</v>
      </c>
    </row>
    <row r="593" ht="18" customHeight="1" spans="1:6">
      <c r="A593" s="97"/>
      <c r="B593" s="97"/>
      <c r="C593" s="115"/>
      <c r="D593" s="97" t="s">
        <v>1640</v>
      </c>
      <c r="E593" s="103" t="s">
        <v>1641</v>
      </c>
      <c r="F593" s="104">
        <v>0</v>
      </c>
    </row>
    <row r="594" ht="18" customHeight="1" spans="1:6">
      <c r="A594" s="97"/>
      <c r="B594" s="97"/>
      <c r="C594" s="115"/>
      <c r="D594" s="97" t="s">
        <v>1642</v>
      </c>
      <c r="E594" s="103" t="s">
        <v>1643</v>
      </c>
      <c r="F594" s="104">
        <v>3</v>
      </c>
    </row>
    <row r="595" ht="18" customHeight="1" spans="1:6">
      <c r="A595" s="97"/>
      <c r="B595" s="97"/>
      <c r="C595" s="115"/>
      <c r="D595" s="97" t="s">
        <v>1644</v>
      </c>
      <c r="E595" s="103" t="s">
        <v>1645</v>
      </c>
      <c r="F595" s="104">
        <v>936</v>
      </c>
    </row>
    <row r="596" ht="18" customHeight="1" spans="1:6">
      <c r="A596" s="97"/>
      <c r="B596" s="97"/>
      <c r="C596" s="115"/>
      <c r="D596" s="97" t="s">
        <v>1646</v>
      </c>
      <c r="E596" s="103" t="s">
        <v>1647</v>
      </c>
      <c r="F596" s="104">
        <v>1</v>
      </c>
    </row>
    <row r="597" ht="18" customHeight="1" spans="1:6">
      <c r="A597" s="97"/>
      <c r="B597" s="97"/>
      <c r="C597" s="115"/>
      <c r="D597" s="97" t="s">
        <v>1648</v>
      </c>
      <c r="E597" s="103" t="s">
        <v>1649</v>
      </c>
      <c r="F597" s="104">
        <v>0</v>
      </c>
    </row>
    <row r="598" ht="18" customHeight="1" spans="1:6">
      <c r="A598" s="97"/>
      <c r="B598" s="97"/>
      <c r="C598" s="115"/>
      <c r="D598" s="97" t="s">
        <v>1650</v>
      </c>
      <c r="E598" s="103" t="s">
        <v>1651</v>
      </c>
      <c r="F598" s="104">
        <v>15</v>
      </c>
    </row>
    <row r="599" ht="18" customHeight="1" spans="1:6">
      <c r="A599" s="97"/>
      <c r="B599" s="97"/>
      <c r="C599" s="115"/>
      <c r="D599" s="97" t="s">
        <v>1652</v>
      </c>
      <c r="E599" s="103" t="s">
        <v>1653</v>
      </c>
      <c r="F599" s="104">
        <v>0</v>
      </c>
    </row>
    <row r="600" ht="18" customHeight="1" spans="1:6">
      <c r="A600" s="97"/>
      <c r="B600" s="97"/>
      <c r="C600" s="115"/>
      <c r="D600" s="97" t="s">
        <v>1654</v>
      </c>
      <c r="E600" s="103" t="s">
        <v>1655</v>
      </c>
      <c r="F600" s="104">
        <v>15</v>
      </c>
    </row>
    <row r="601" ht="18" customHeight="1" spans="1:6">
      <c r="A601" s="97"/>
      <c r="B601" s="97"/>
      <c r="C601" s="115"/>
      <c r="D601" s="97" t="s">
        <v>1656</v>
      </c>
      <c r="E601" s="103" t="s">
        <v>1657</v>
      </c>
      <c r="F601" s="104">
        <v>306</v>
      </c>
    </row>
    <row r="602" ht="18" customHeight="1" spans="1:6">
      <c r="A602" s="97"/>
      <c r="B602" s="97"/>
      <c r="C602" s="115"/>
      <c r="D602" s="97" t="s">
        <v>1658</v>
      </c>
      <c r="E602" s="98" t="s">
        <v>1659</v>
      </c>
      <c r="F602" s="99">
        <f>SUM(F603:F609)</f>
        <v>5371</v>
      </c>
    </row>
    <row r="603" ht="18" customHeight="1" spans="1:6">
      <c r="A603" s="97"/>
      <c r="B603" s="97"/>
      <c r="C603" s="115"/>
      <c r="D603" s="97" t="s">
        <v>1660</v>
      </c>
      <c r="E603" s="103" t="s">
        <v>1661</v>
      </c>
      <c r="F603" s="104">
        <v>226</v>
      </c>
    </row>
    <row r="604" ht="18" customHeight="1" spans="1:6">
      <c r="A604" s="97"/>
      <c r="B604" s="97"/>
      <c r="C604" s="115"/>
      <c r="D604" s="97" t="s">
        <v>1662</v>
      </c>
      <c r="E604" s="103" t="s">
        <v>1663</v>
      </c>
      <c r="F604" s="104">
        <v>0</v>
      </c>
    </row>
    <row r="605" ht="18" customHeight="1" spans="1:6">
      <c r="A605" s="97"/>
      <c r="B605" s="97"/>
      <c r="C605" s="115"/>
      <c r="D605" s="97" t="s">
        <v>1664</v>
      </c>
      <c r="E605" s="103" t="s">
        <v>1665</v>
      </c>
      <c r="F605" s="104">
        <v>5062</v>
      </c>
    </row>
    <row r="606" ht="18" customHeight="1" spans="1:6">
      <c r="A606" s="97"/>
      <c r="B606" s="97"/>
      <c r="C606" s="115"/>
      <c r="D606" s="97" t="s">
        <v>1666</v>
      </c>
      <c r="E606" s="103" t="s">
        <v>1667</v>
      </c>
      <c r="F606" s="104">
        <v>17</v>
      </c>
    </row>
    <row r="607" ht="18" customHeight="1" spans="1:6">
      <c r="A607" s="97"/>
      <c r="B607" s="97"/>
      <c r="C607" s="115"/>
      <c r="D607" s="97" t="s">
        <v>1668</v>
      </c>
      <c r="E607" s="103" t="s">
        <v>1669</v>
      </c>
      <c r="F607" s="104">
        <v>15</v>
      </c>
    </row>
    <row r="608" ht="18" customHeight="1" spans="1:6">
      <c r="A608" s="97"/>
      <c r="B608" s="97"/>
      <c r="C608" s="115"/>
      <c r="D608" s="97" t="s">
        <v>1670</v>
      </c>
      <c r="E608" s="103" t="s">
        <v>1671</v>
      </c>
      <c r="F608" s="104">
        <v>0</v>
      </c>
    </row>
    <row r="609" ht="18" customHeight="1" spans="1:6">
      <c r="A609" s="97"/>
      <c r="B609" s="97"/>
      <c r="C609" s="115"/>
      <c r="D609" s="97" t="s">
        <v>1672</v>
      </c>
      <c r="E609" s="103" t="s">
        <v>1673</v>
      </c>
      <c r="F609" s="104">
        <v>51</v>
      </c>
    </row>
    <row r="610" ht="18" customHeight="1" spans="1:6">
      <c r="A610" s="97"/>
      <c r="B610" s="97"/>
      <c r="C610" s="115"/>
      <c r="D610" s="97" t="s">
        <v>1674</v>
      </c>
      <c r="E610" s="98" t="s">
        <v>1675</v>
      </c>
      <c r="F610" s="99">
        <f>SUM(F611:F616)</f>
        <v>1846</v>
      </c>
    </row>
    <row r="611" ht="18" customHeight="1" spans="1:6">
      <c r="A611" s="97"/>
      <c r="B611" s="97"/>
      <c r="C611" s="115"/>
      <c r="D611" s="97" t="s">
        <v>1676</v>
      </c>
      <c r="E611" s="103" t="s">
        <v>1677</v>
      </c>
      <c r="F611" s="104">
        <v>44</v>
      </c>
    </row>
    <row r="612" ht="18" customHeight="1" spans="1:6">
      <c r="A612" s="97"/>
      <c r="B612" s="97"/>
      <c r="C612" s="115"/>
      <c r="D612" s="97" t="s">
        <v>1678</v>
      </c>
      <c r="E612" s="103" t="s">
        <v>1679</v>
      </c>
      <c r="F612" s="104">
        <v>879</v>
      </c>
    </row>
    <row r="613" ht="18" customHeight="1" spans="1:6">
      <c r="A613" s="97"/>
      <c r="B613" s="97"/>
      <c r="C613" s="115"/>
      <c r="D613" s="97" t="s">
        <v>1680</v>
      </c>
      <c r="E613" s="103" t="s">
        <v>1681</v>
      </c>
      <c r="F613" s="104">
        <v>184</v>
      </c>
    </row>
    <row r="614" ht="18" customHeight="1" spans="1:6">
      <c r="A614" s="97"/>
      <c r="B614" s="97"/>
      <c r="C614" s="115"/>
      <c r="D614" s="97" t="s">
        <v>1682</v>
      </c>
      <c r="E614" s="103" t="s">
        <v>1683</v>
      </c>
      <c r="F614" s="104">
        <v>0</v>
      </c>
    </row>
    <row r="615" ht="18" customHeight="1" spans="1:6">
      <c r="A615" s="97"/>
      <c r="B615" s="97"/>
      <c r="C615" s="115"/>
      <c r="D615" s="97" t="s">
        <v>1684</v>
      </c>
      <c r="E615" s="103" t="s">
        <v>1685</v>
      </c>
      <c r="F615" s="104">
        <v>1</v>
      </c>
    </row>
    <row r="616" ht="18" customHeight="1" spans="1:6">
      <c r="A616" s="97"/>
      <c r="B616" s="97"/>
      <c r="C616" s="115"/>
      <c r="D616" s="97" t="s">
        <v>1686</v>
      </c>
      <c r="E616" s="103" t="s">
        <v>1687</v>
      </c>
      <c r="F616" s="104">
        <v>738</v>
      </c>
    </row>
    <row r="617" ht="18" customHeight="1" spans="1:6">
      <c r="A617" s="97"/>
      <c r="B617" s="97"/>
      <c r="C617" s="115"/>
      <c r="D617" s="97" t="s">
        <v>1688</v>
      </c>
      <c r="E617" s="98" t="s">
        <v>1689</v>
      </c>
      <c r="F617" s="99">
        <f>SUM(F618:F624)</f>
        <v>701</v>
      </c>
    </row>
    <row r="618" ht="18" customHeight="1" spans="1:6">
      <c r="A618" s="97"/>
      <c r="B618" s="97"/>
      <c r="C618" s="115"/>
      <c r="D618" s="97" t="s">
        <v>1690</v>
      </c>
      <c r="E618" s="103" t="s">
        <v>1691</v>
      </c>
      <c r="F618" s="104">
        <v>175</v>
      </c>
    </row>
    <row r="619" ht="18" customHeight="1" spans="1:6">
      <c r="A619" s="97"/>
      <c r="B619" s="97"/>
      <c r="C619" s="115"/>
      <c r="D619" s="97" t="s">
        <v>1692</v>
      </c>
      <c r="E619" s="103" t="s">
        <v>1693</v>
      </c>
      <c r="F619" s="104">
        <v>399</v>
      </c>
    </row>
    <row r="620" ht="18" customHeight="1" spans="1:6">
      <c r="A620" s="97"/>
      <c r="B620" s="97"/>
      <c r="C620" s="115"/>
      <c r="D620" s="97" t="s">
        <v>1694</v>
      </c>
      <c r="E620" s="103" t="s">
        <v>1695</v>
      </c>
      <c r="F620" s="104">
        <v>0</v>
      </c>
    </row>
    <row r="621" ht="18" customHeight="1" spans="1:6">
      <c r="A621" s="97"/>
      <c r="B621" s="97"/>
      <c r="C621" s="115"/>
      <c r="D621" s="97" t="s">
        <v>1696</v>
      </c>
      <c r="E621" s="103" t="s">
        <v>1697</v>
      </c>
      <c r="F621" s="104">
        <v>127</v>
      </c>
    </row>
    <row r="622" ht="18" customHeight="1" spans="1:6">
      <c r="A622" s="97"/>
      <c r="B622" s="97"/>
      <c r="C622" s="115"/>
      <c r="D622" s="97" t="s">
        <v>1698</v>
      </c>
      <c r="E622" s="103" t="s">
        <v>1699</v>
      </c>
      <c r="F622" s="104">
        <v>0</v>
      </c>
    </row>
    <row r="623" ht="18" customHeight="1" spans="1:6">
      <c r="A623" s="97"/>
      <c r="B623" s="97"/>
      <c r="C623" s="115"/>
      <c r="D623" s="97" t="s">
        <v>1700</v>
      </c>
      <c r="E623" s="103" t="s">
        <v>1701</v>
      </c>
      <c r="F623" s="104">
        <v>0</v>
      </c>
    </row>
    <row r="624" ht="18" customHeight="1" spans="1:6">
      <c r="A624" s="97"/>
      <c r="B624" s="97"/>
      <c r="C624" s="115"/>
      <c r="D624" s="97" t="s">
        <v>1702</v>
      </c>
      <c r="E624" s="103" t="s">
        <v>1703</v>
      </c>
      <c r="F624" s="104">
        <v>0</v>
      </c>
    </row>
    <row r="625" ht="18" customHeight="1" spans="1:6">
      <c r="A625" s="97"/>
      <c r="B625" s="97"/>
      <c r="C625" s="115"/>
      <c r="D625" s="97" t="s">
        <v>1704</v>
      </c>
      <c r="E625" s="98" t="s">
        <v>1705</v>
      </c>
      <c r="F625" s="99">
        <f>SUM(F626:F633)</f>
        <v>2425</v>
      </c>
    </row>
    <row r="626" ht="18" customHeight="1" spans="1:6">
      <c r="A626" s="97"/>
      <c r="B626" s="97"/>
      <c r="C626" s="115"/>
      <c r="D626" s="97" t="s">
        <v>1706</v>
      </c>
      <c r="E626" s="103" t="s">
        <v>171</v>
      </c>
      <c r="F626" s="104">
        <v>218</v>
      </c>
    </row>
    <row r="627" ht="18" customHeight="1" spans="1:6">
      <c r="A627" s="97"/>
      <c r="B627" s="97"/>
      <c r="C627" s="115"/>
      <c r="D627" s="97" t="s">
        <v>1707</v>
      </c>
      <c r="E627" s="103" t="s">
        <v>174</v>
      </c>
      <c r="F627" s="104">
        <v>0</v>
      </c>
    </row>
    <row r="628" ht="18" customHeight="1" spans="1:6">
      <c r="A628" s="97"/>
      <c r="B628" s="97"/>
      <c r="C628" s="115"/>
      <c r="D628" s="97" t="s">
        <v>1708</v>
      </c>
      <c r="E628" s="103" t="s">
        <v>177</v>
      </c>
      <c r="F628" s="104">
        <v>0</v>
      </c>
    </row>
    <row r="629" ht="18" customHeight="1" spans="1:6">
      <c r="A629" s="97"/>
      <c r="B629" s="97"/>
      <c r="C629" s="115"/>
      <c r="D629" s="97" t="s">
        <v>1709</v>
      </c>
      <c r="E629" s="103" t="s">
        <v>1710</v>
      </c>
      <c r="F629" s="104">
        <v>35</v>
      </c>
    </row>
    <row r="630" ht="18" customHeight="1" spans="1:6">
      <c r="A630" s="97"/>
      <c r="B630" s="97"/>
      <c r="C630" s="115"/>
      <c r="D630" s="97" t="s">
        <v>1711</v>
      </c>
      <c r="E630" s="103" t="s">
        <v>1712</v>
      </c>
      <c r="F630" s="104">
        <v>0</v>
      </c>
    </row>
    <row r="631" ht="18" customHeight="1" spans="1:6">
      <c r="A631" s="97"/>
      <c r="B631" s="97"/>
      <c r="C631" s="115"/>
      <c r="D631" s="97" t="s">
        <v>1713</v>
      </c>
      <c r="E631" s="103" t="s">
        <v>1714</v>
      </c>
      <c r="F631" s="104">
        <v>0</v>
      </c>
    </row>
    <row r="632" ht="18" customHeight="1" spans="1:6">
      <c r="A632" s="97"/>
      <c r="B632" s="97"/>
      <c r="C632" s="115"/>
      <c r="D632" s="97" t="s">
        <v>1715</v>
      </c>
      <c r="E632" s="103" t="s">
        <v>1716</v>
      </c>
      <c r="F632" s="104">
        <v>0</v>
      </c>
    </row>
    <row r="633" ht="18" customHeight="1" spans="1:6">
      <c r="A633" s="97"/>
      <c r="B633" s="97"/>
      <c r="C633" s="115"/>
      <c r="D633" s="97" t="s">
        <v>1717</v>
      </c>
      <c r="E633" s="103" t="s">
        <v>1718</v>
      </c>
      <c r="F633" s="104">
        <v>2172</v>
      </c>
    </row>
    <row r="634" ht="18" customHeight="1" spans="1:6">
      <c r="A634" s="97"/>
      <c r="B634" s="97"/>
      <c r="C634" s="115"/>
      <c r="D634" s="97" t="s">
        <v>1719</v>
      </c>
      <c r="E634" s="98" t="s">
        <v>1720</v>
      </c>
      <c r="F634" s="99">
        <f>SUM(F635:F638)</f>
        <v>56</v>
      </c>
    </row>
    <row r="635" ht="18" customHeight="1" spans="1:6">
      <c r="A635" s="97"/>
      <c r="B635" s="97"/>
      <c r="C635" s="115"/>
      <c r="D635" s="97" t="s">
        <v>1721</v>
      </c>
      <c r="E635" s="103" t="s">
        <v>171</v>
      </c>
      <c r="F635" s="104">
        <v>56</v>
      </c>
    </row>
    <row r="636" ht="18" customHeight="1" spans="1:6">
      <c r="A636" s="97"/>
      <c r="B636" s="97"/>
      <c r="C636" s="115"/>
      <c r="D636" s="97" t="s">
        <v>1722</v>
      </c>
      <c r="E636" s="103" t="s">
        <v>174</v>
      </c>
      <c r="F636" s="104">
        <v>0</v>
      </c>
    </row>
    <row r="637" ht="18" customHeight="1" spans="1:6">
      <c r="A637" s="97"/>
      <c r="B637" s="97"/>
      <c r="C637" s="115"/>
      <c r="D637" s="97" t="s">
        <v>1723</v>
      </c>
      <c r="E637" s="103" t="s">
        <v>177</v>
      </c>
      <c r="F637" s="104">
        <v>0</v>
      </c>
    </row>
    <row r="638" ht="18" customHeight="1" spans="1:6">
      <c r="A638" s="97"/>
      <c r="B638" s="97"/>
      <c r="C638" s="115"/>
      <c r="D638" s="97" t="s">
        <v>1724</v>
      </c>
      <c r="E638" s="103" t="s">
        <v>1725</v>
      </c>
      <c r="F638" s="104">
        <v>0</v>
      </c>
    </row>
    <row r="639" ht="18" customHeight="1" spans="1:6">
      <c r="A639" s="97"/>
      <c r="B639" s="97"/>
      <c r="C639" s="115"/>
      <c r="D639" s="97" t="s">
        <v>1726</v>
      </c>
      <c r="E639" s="98" t="s">
        <v>1727</v>
      </c>
      <c r="F639" s="99">
        <f>SUM(F640:F641)</f>
        <v>5714</v>
      </c>
    </row>
    <row r="640" ht="18" customHeight="1" spans="1:6">
      <c r="A640" s="97"/>
      <c r="B640" s="97"/>
      <c r="C640" s="115"/>
      <c r="D640" s="97" t="s">
        <v>1728</v>
      </c>
      <c r="E640" s="103" t="s">
        <v>1729</v>
      </c>
      <c r="F640" s="104">
        <v>1181</v>
      </c>
    </row>
    <row r="641" ht="18" customHeight="1" spans="1:6">
      <c r="A641" s="97"/>
      <c r="B641" s="97"/>
      <c r="C641" s="115"/>
      <c r="D641" s="97" t="s">
        <v>1730</v>
      </c>
      <c r="E641" s="103" t="s">
        <v>1731</v>
      </c>
      <c r="F641" s="104">
        <v>4533</v>
      </c>
    </row>
    <row r="642" ht="18" customHeight="1" spans="1:6">
      <c r="A642" s="97"/>
      <c r="B642" s="97"/>
      <c r="C642" s="115"/>
      <c r="D642" s="97" t="s">
        <v>1732</v>
      </c>
      <c r="E642" s="98" t="s">
        <v>1733</v>
      </c>
      <c r="F642" s="99">
        <f>SUM(F643:F644)</f>
        <v>388</v>
      </c>
    </row>
    <row r="643" ht="18" customHeight="1" spans="1:6">
      <c r="A643" s="97"/>
      <c r="B643" s="97"/>
      <c r="C643" s="115"/>
      <c r="D643" s="97" t="s">
        <v>1734</v>
      </c>
      <c r="E643" s="103" t="s">
        <v>1735</v>
      </c>
      <c r="F643" s="104">
        <v>224</v>
      </c>
    </row>
    <row r="644" ht="18" customHeight="1" spans="1:6">
      <c r="A644" s="97"/>
      <c r="B644" s="97"/>
      <c r="C644" s="115"/>
      <c r="D644" s="97" t="s">
        <v>1736</v>
      </c>
      <c r="E644" s="103" t="s">
        <v>1737</v>
      </c>
      <c r="F644" s="104">
        <v>164</v>
      </c>
    </row>
    <row r="645" ht="18" customHeight="1" spans="1:6">
      <c r="A645" s="97"/>
      <c r="B645" s="97"/>
      <c r="C645" s="115"/>
      <c r="D645" s="97" t="s">
        <v>1738</v>
      </c>
      <c r="E645" s="98" t="s">
        <v>1739</v>
      </c>
      <c r="F645" s="99">
        <f>SUM(F646:F647)</f>
        <v>5766</v>
      </c>
    </row>
    <row r="646" ht="18" customHeight="1" spans="1:6">
      <c r="A646" s="97"/>
      <c r="B646" s="97"/>
      <c r="C646" s="115"/>
      <c r="D646" s="97" t="s">
        <v>1740</v>
      </c>
      <c r="E646" s="103" t="s">
        <v>1741</v>
      </c>
      <c r="F646" s="104">
        <v>0</v>
      </c>
    </row>
    <row r="647" ht="18" customHeight="1" spans="1:6">
      <c r="A647" s="97"/>
      <c r="B647" s="97"/>
      <c r="C647" s="115"/>
      <c r="D647" s="97" t="s">
        <v>1742</v>
      </c>
      <c r="E647" s="103" t="s">
        <v>1743</v>
      </c>
      <c r="F647" s="104">
        <v>5766</v>
      </c>
    </row>
    <row r="648" ht="18" customHeight="1" spans="1:6">
      <c r="A648" s="97"/>
      <c r="B648" s="97"/>
      <c r="C648" s="115"/>
      <c r="D648" s="97" t="s">
        <v>1744</v>
      </c>
      <c r="E648" s="98" t="s">
        <v>1745</v>
      </c>
      <c r="F648" s="99">
        <f>SUM(F649:F650)</f>
        <v>0</v>
      </c>
    </row>
    <row r="649" ht="18" customHeight="1" spans="1:6">
      <c r="A649" s="97"/>
      <c r="B649" s="97"/>
      <c r="C649" s="115"/>
      <c r="D649" s="97" t="s">
        <v>1746</v>
      </c>
      <c r="E649" s="103" t="s">
        <v>1747</v>
      </c>
      <c r="F649" s="104">
        <v>0</v>
      </c>
    </row>
    <row r="650" ht="18" customHeight="1" spans="1:6">
      <c r="A650" s="97"/>
      <c r="B650" s="97"/>
      <c r="C650" s="115"/>
      <c r="D650" s="97" t="s">
        <v>1748</v>
      </c>
      <c r="E650" s="103" t="s">
        <v>1749</v>
      </c>
      <c r="F650" s="104">
        <v>0</v>
      </c>
    </row>
    <row r="651" ht="18" customHeight="1" spans="1:6">
      <c r="A651" s="97"/>
      <c r="B651" s="97"/>
      <c r="C651" s="115"/>
      <c r="D651" s="97" t="s">
        <v>1750</v>
      </c>
      <c r="E651" s="98" t="s">
        <v>1751</v>
      </c>
      <c r="F651" s="99">
        <f>SUM(F652:F653)</f>
        <v>1376</v>
      </c>
    </row>
    <row r="652" ht="18" customHeight="1" spans="1:6">
      <c r="A652" s="97"/>
      <c r="B652" s="97"/>
      <c r="C652" s="115"/>
      <c r="D652" s="97" t="s">
        <v>1752</v>
      </c>
      <c r="E652" s="103" t="s">
        <v>1753</v>
      </c>
      <c r="F652" s="104">
        <v>1247</v>
      </c>
    </row>
    <row r="653" ht="18" customHeight="1" spans="1:6">
      <c r="A653" s="97"/>
      <c r="B653" s="97"/>
      <c r="C653" s="115"/>
      <c r="D653" s="97" t="s">
        <v>1754</v>
      </c>
      <c r="E653" s="103" t="s">
        <v>1755</v>
      </c>
      <c r="F653" s="104">
        <v>129</v>
      </c>
    </row>
    <row r="654" ht="18" customHeight="1" spans="1:6">
      <c r="A654" s="97"/>
      <c r="B654" s="97"/>
      <c r="C654" s="115"/>
      <c r="D654" s="97" t="s">
        <v>1756</v>
      </c>
      <c r="E654" s="98" t="s">
        <v>1757</v>
      </c>
      <c r="F654" s="99">
        <f>SUM(F655:F657)</f>
        <v>0</v>
      </c>
    </row>
    <row r="655" ht="18" customHeight="1" spans="1:6">
      <c r="A655" s="97"/>
      <c r="B655" s="97"/>
      <c r="C655" s="115"/>
      <c r="D655" s="97" t="s">
        <v>1758</v>
      </c>
      <c r="E655" s="103" t="s">
        <v>1759</v>
      </c>
      <c r="F655" s="104">
        <v>0</v>
      </c>
    </row>
    <row r="656" ht="18" customHeight="1" spans="1:6">
      <c r="A656" s="97"/>
      <c r="B656" s="97"/>
      <c r="C656" s="115"/>
      <c r="D656" s="97" t="s">
        <v>1760</v>
      </c>
      <c r="E656" s="103" t="s">
        <v>1761</v>
      </c>
      <c r="F656" s="104">
        <v>0</v>
      </c>
    </row>
    <row r="657" ht="18" customHeight="1" spans="1:6">
      <c r="A657" s="97"/>
      <c r="B657" s="97"/>
      <c r="C657" s="115"/>
      <c r="D657" s="97" t="s">
        <v>1762</v>
      </c>
      <c r="E657" s="103" t="s">
        <v>1763</v>
      </c>
      <c r="F657" s="104">
        <v>0</v>
      </c>
    </row>
    <row r="658" ht="18" customHeight="1" spans="1:6">
      <c r="A658" s="97"/>
      <c r="B658" s="97"/>
      <c r="C658" s="115"/>
      <c r="D658" s="97" t="s">
        <v>1764</v>
      </c>
      <c r="E658" s="98" t="s">
        <v>1765</v>
      </c>
      <c r="F658" s="99">
        <f>SUM(F659:F661)</f>
        <v>0</v>
      </c>
    </row>
    <row r="659" ht="18" customHeight="1" spans="1:6">
      <c r="A659" s="97"/>
      <c r="B659" s="97"/>
      <c r="C659" s="115"/>
      <c r="D659" s="97" t="s">
        <v>1766</v>
      </c>
      <c r="E659" s="103" t="s">
        <v>1767</v>
      </c>
      <c r="F659" s="104">
        <v>0</v>
      </c>
    </row>
    <row r="660" ht="18" customHeight="1" spans="1:6">
      <c r="A660" s="97"/>
      <c r="B660" s="97"/>
      <c r="C660" s="115"/>
      <c r="D660" s="97" t="s">
        <v>1768</v>
      </c>
      <c r="E660" s="103" t="s">
        <v>1769</v>
      </c>
      <c r="F660" s="104">
        <v>0</v>
      </c>
    </row>
    <row r="661" ht="18" customHeight="1" spans="1:6">
      <c r="A661" s="97"/>
      <c r="B661" s="97"/>
      <c r="C661" s="115"/>
      <c r="D661" s="97" t="s">
        <v>1770</v>
      </c>
      <c r="E661" s="103" t="s">
        <v>1771</v>
      </c>
      <c r="F661" s="104">
        <v>0</v>
      </c>
    </row>
    <row r="662" ht="18" customHeight="1" spans="1:6">
      <c r="A662" s="97"/>
      <c r="B662" s="97"/>
      <c r="C662" s="115"/>
      <c r="D662" s="97" t="s">
        <v>1772</v>
      </c>
      <c r="E662" s="98" t="s">
        <v>1773</v>
      </c>
      <c r="F662" s="99">
        <f>SUM(F663:F669)</f>
        <v>583</v>
      </c>
    </row>
    <row r="663" ht="18" customHeight="1" spans="1:6">
      <c r="A663" s="97"/>
      <c r="B663" s="97"/>
      <c r="C663" s="115"/>
      <c r="D663" s="97" t="s">
        <v>1774</v>
      </c>
      <c r="E663" s="103" t="s">
        <v>171</v>
      </c>
      <c r="F663" s="104">
        <v>136</v>
      </c>
    </row>
    <row r="664" ht="18" customHeight="1" spans="1:6">
      <c r="A664" s="97"/>
      <c r="B664" s="97"/>
      <c r="C664" s="115"/>
      <c r="D664" s="97" t="s">
        <v>1775</v>
      </c>
      <c r="E664" s="103" t="s">
        <v>174</v>
      </c>
      <c r="F664" s="104">
        <v>3</v>
      </c>
    </row>
    <row r="665" ht="18" customHeight="1" spans="1:6">
      <c r="A665" s="97"/>
      <c r="B665" s="97"/>
      <c r="C665" s="115"/>
      <c r="D665" s="97" t="s">
        <v>1776</v>
      </c>
      <c r="E665" s="103" t="s">
        <v>177</v>
      </c>
      <c r="F665" s="104">
        <v>0</v>
      </c>
    </row>
    <row r="666" ht="18" customHeight="1" spans="1:6">
      <c r="A666" s="97"/>
      <c r="B666" s="97"/>
      <c r="C666" s="115"/>
      <c r="D666" s="97" t="s">
        <v>1777</v>
      </c>
      <c r="E666" s="103" t="s">
        <v>1778</v>
      </c>
      <c r="F666" s="104">
        <v>43</v>
      </c>
    </row>
    <row r="667" ht="18" customHeight="1" spans="1:6">
      <c r="A667" s="97"/>
      <c r="B667" s="97"/>
      <c r="C667" s="115"/>
      <c r="D667" s="97" t="s">
        <v>1779</v>
      </c>
      <c r="E667" s="103" t="s">
        <v>1780</v>
      </c>
      <c r="F667" s="104">
        <v>0</v>
      </c>
    </row>
    <row r="668" ht="18" customHeight="1" spans="1:6">
      <c r="A668" s="97"/>
      <c r="B668" s="97"/>
      <c r="C668" s="115"/>
      <c r="D668" s="97" t="s">
        <v>1781</v>
      </c>
      <c r="E668" s="103" t="s">
        <v>198</v>
      </c>
      <c r="F668" s="104">
        <v>17</v>
      </c>
    </row>
    <row r="669" ht="18" customHeight="1" spans="1:6">
      <c r="A669" s="97"/>
      <c r="B669" s="97"/>
      <c r="C669" s="115"/>
      <c r="D669" s="97" t="s">
        <v>1782</v>
      </c>
      <c r="E669" s="103" t="s">
        <v>1783</v>
      </c>
      <c r="F669" s="104">
        <v>384</v>
      </c>
    </row>
    <row r="670" ht="18" customHeight="1" spans="1:6">
      <c r="A670" s="97"/>
      <c r="B670" s="97"/>
      <c r="C670" s="115"/>
      <c r="D670" s="97" t="s">
        <v>1784</v>
      </c>
      <c r="E670" s="98" t="s">
        <v>1785</v>
      </c>
      <c r="F670" s="99">
        <f>SUM(F671:F672)</f>
        <v>0</v>
      </c>
    </row>
    <row r="671" ht="18" customHeight="1" spans="1:6">
      <c r="A671" s="97"/>
      <c r="B671" s="97"/>
      <c r="C671" s="115"/>
      <c r="D671" s="97" t="s">
        <v>1786</v>
      </c>
      <c r="E671" s="103" t="s">
        <v>1787</v>
      </c>
      <c r="F671" s="104">
        <v>0</v>
      </c>
    </row>
    <row r="672" ht="18" customHeight="1" spans="1:6">
      <c r="A672" s="97"/>
      <c r="B672" s="97"/>
      <c r="C672" s="115"/>
      <c r="D672" s="97" t="s">
        <v>1788</v>
      </c>
      <c r="E672" s="103" t="s">
        <v>1789</v>
      </c>
      <c r="F672" s="104">
        <v>0</v>
      </c>
    </row>
    <row r="673" ht="18" customHeight="1" spans="1:6">
      <c r="A673" s="97"/>
      <c r="B673" s="97"/>
      <c r="C673" s="115"/>
      <c r="D673" s="97" t="s">
        <v>1790</v>
      </c>
      <c r="E673" s="98" t="s">
        <v>1791</v>
      </c>
      <c r="F673" s="99">
        <f>F674</f>
        <v>481</v>
      </c>
    </row>
    <row r="674" ht="18" customHeight="1" spans="1:6">
      <c r="A674" s="97"/>
      <c r="B674" s="97"/>
      <c r="C674" s="115"/>
      <c r="D674" s="97" t="s">
        <v>1792</v>
      </c>
      <c r="E674" s="103" t="s">
        <v>1793</v>
      </c>
      <c r="F674" s="104">
        <v>481</v>
      </c>
    </row>
    <row r="675" ht="18" customHeight="1" spans="1:6">
      <c r="A675" s="97"/>
      <c r="B675" s="97"/>
      <c r="C675" s="115"/>
      <c r="D675" s="97" t="s">
        <v>1794</v>
      </c>
      <c r="E675" s="98" t="s">
        <v>1795</v>
      </c>
      <c r="F675" s="99">
        <f>F676+F681+F695+F699+F711+F714+F718+F723+F727+F731+F734+F743+F745</f>
        <v>35361</v>
      </c>
    </row>
    <row r="676" ht="18" customHeight="1" spans="1:6">
      <c r="A676" s="97"/>
      <c r="B676" s="97"/>
      <c r="C676" s="115"/>
      <c r="D676" s="97" t="s">
        <v>1796</v>
      </c>
      <c r="E676" s="98" t="s">
        <v>1797</v>
      </c>
      <c r="F676" s="99">
        <f>SUM(F677:F680)</f>
        <v>3470</v>
      </c>
    </row>
    <row r="677" ht="18" customHeight="1" spans="1:6">
      <c r="A677" s="97"/>
      <c r="B677" s="97"/>
      <c r="C677" s="115"/>
      <c r="D677" s="97" t="s">
        <v>1798</v>
      </c>
      <c r="E677" s="103" t="s">
        <v>171</v>
      </c>
      <c r="F677" s="104">
        <v>629</v>
      </c>
    </row>
    <row r="678" ht="18" customHeight="1" spans="1:6">
      <c r="A678" s="97"/>
      <c r="B678" s="97"/>
      <c r="C678" s="115"/>
      <c r="D678" s="97" t="s">
        <v>1799</v>
      </c>
      <c r="E678" s="103" t="s">
        <v>174</v>
      </c>
      <c r="F678" s="104">
        <v>1144</v>
      </c>
    </row>
    <row r="679" ht="18" customHeight="1" spans="1:6">
      <c r="A679" s="97"/>
      <c r="B679" s="97"/>
      <c r="C679" s="115"/>
      <c r="D679" s="97" t="s">
        <v>1800</v>
      </c>
      <c r="E679" s="103" t="s">
        <v>177</v>
      </c>
      <c r="F679" s="104">
        <v>0</v>
      </c>
    </row>
    <row r="680" ht="18" customHeight="1" spans="1:6">
      <c r="A680" s="97"/>
      <c r="B680" s="97"/>
      <c r="C680" s="115"/>
      <c r="D680" s="97" t="s">
        <v>1801</v>
      </c>
      <c r="E680" s="103" t="s">
        <v>1802</v>
      </c>
      <c r="F680" s="104">
        <v>1697</v>
      </c>
    </row>
    <row r="681" ht="18" customHeight="1" spans="1:6">
      <c r="A681" s="119"/>
      <c r="B681" s="119"/>
      <c r="C681" s="119"/>
      <c r="D681" s="97" t="s">
        <v>1803</v>
      </c>
      <c r="E681" s="98" t="s">
        <v>1804</v>
      </c>
      <c r="F681" s="99">
        <f>SUM(F682:F694)</f>
        <v>1094</v>
      </c>
    </row>
    <row r="682" ht="18" customHeight="1" spans="1:6">
      <c r="A682" s="97"/>
      <c r="B682" s="97"/>
      <c r="C682" s="115"/>
      <c r="D682" s="97" t="s">
        <v>1805</v>
      </c>
      <c r="E682" s="103" t="s">
        <v>1806</v>
      </c>
      <c r="F682" s="104">
        <v>764</v>
      </c>
    </row>
    <row r="683" ht="18" customHeight="1" spans="1:6">
      <c r="A683" s="97"/>
      <c r="B683" s="97"/>
      <c r="C683" s="115"/>
      <c r="D683" s="97" t="s">
        <v>1807</v>
      </c>
      <c r="E683" s="103" t="s">
        <v>1808</v>
      </c>
      <c r="F683" s="104">
        <v>0</v>
      </c>
    </row>
    <row r="684" ht="18" customHeight="1" spans="1:6">
      <c r="A684" s="97"/>
      <c r="B684" s="97"/>
      <c r="C684" s="115"/>
      <c r="D684" s="97" t="s">
        <v>1809</v>
      </c>
      <c r="E684" s="103" t="s">
        <v>1810</v>
      </c>
      <c r="F684" s="104">
        <v>0</v>
      </c>
    </row>
    <row r="685" ht="18" customHeight="1" spans="1:6">
      <c r="A685" s="97"/>
      <c r="B685" s="97"/>
      <c r="C685" s="115"/>
      <c r="D685" s="97" t="s">
        <v>1811</v>
      </c>
      <c r="E685" s="103" t="s">
        <v>1812</v>
      </c>
      <c r="F685" s="104">
        <v>0</v>
      </c>
    </row>
    <row r="686" ht="18" customHeight="1" spans="1:6">
      <c r="A686" s="97"/>
      <c r="B686" s="97"/>
      <c r="C686" s="115"/>
      <c r="D686" s="97" t="s">
        <v>1813</v>
      </c>
      <c r="E686" s="103" t="s">
        <v>1814</v>
      </c>
      <c r="F686" s="104">
        <v>0</v>
      </c>
    </row>
    <row r="687" ht="18" customHeight="1" spans="1:6">
      <c r="A687" s="97"/>
      <c r="B687" s="97"/>
      <c r="C687" s="115"/>
      <c r="D687" s="97" t="s">
        <v>1815</v>
      </c>
      <c r="E687" s="103" t="s">
        <v>1816</v>
      </c>
      <c r="F687" s="104">
        <v>0</v>
      </c>
    </row>
    <row r="688" ht="18" customHeight="1" spans="1:6">
      <c r="A688" s="97"/>
      <c r="B688" s="97"/>
      <c r="C688" s="118"/>
      <c r="D688" s="97" t="s">
        <v>1817</v>
      </c>
      <c r="E688" s="103" t="s">
        <v>1818</v>
      </c>
      <c r="F688" s="104">
        <v>0</v>
      </c>
    </row>
    <row r="689" ht="18" customHeight="1" spans="1:6">
      <c r="A689" s="97"/>
      <c r="B689" s="97"/>
      <c r="C689" s="118"/>
      <c r="D689" s="97" t="s">
        <v>1819</v>
      </c>
      <c r="E689" s="103" t="s">
        <v>1820</v>
      </c>
      <c r="F689" s="104">
        <v>0</v>
      </c>
    </row>
    <row r="690" ht="18" customHeight="1" spans="1:6">
      <c r="A690" s="97"/>
      <c r="B690" s="97"/>
      <c r="C690" s="118"/>
      <c r="D690" s="97" t="s">
        <v>1821</v>
      </c>
      <c r="E690" s="103" t="s">
        <v>1822</v>
      </c>
      <c r="F690" s="104">
        <v>0</v>
      </c>
    </row>
    <row r="691" ht="18" customHeight="1" spans="1:6">
      <c r="A691" s="97"/>
      <c r="B691" s="97"/>
      <c r="C691" s="115"/>
      <c r="D691" s="97" t="s">
        <v>1823</v>
      </c>
      <c r="E691" s="103" t="s">
        <v>1824</v>
      </c>
      <c r="F691" s="104">
        <v>0</v>
      </c>
    </row>
    <row r="692" ht="18" customHeight="1" spans="1:6">
      <c r="A692" s="97"/>
      <c r="B692" s="97"/>
      <c r="C692" s="115"/>
      <c r="D692" s="97" t="s">
        <v>1825</v>
      </c>
      <c r="E692" s="103" t="s">
        <v>1826</v>
      </c>
      <c r="F692" s="104">
        <v>0</v>
      </c>
    </row>
    <row r="693" ht="18" customHeight="1" spans="1:6">
      <c r="A693" s="97"/>
      <c r="B693" s="97"/>
      <c r="C693" s="115"/>
      <c r="D693" s="97" t="s">
        <v>1827</v>
      </c>
      <c r="E693" s="103" t="s">
        <v>1828</v>
      </c>
      <c r="F693" s="104">
        <v>0</v>
      </c>
    </row>
    <row r="694" ht="18" customHeight="1" spans="1:6">
      <c r="A694" s="97"/>
      <c r="B694" s="97"/>
      <c r="C694" s="115"/>
      <c r="D694" s="97" t="s">
        <v>1829</v>
      </c>
      <c r="E694" s="103" t="s">
        <v>1830</v>
      </c>
      <c r="F694" s="104">
        <v>330</v>
      </c>
    </row>
    <row r="695" ht="18" customHeight="1" spans="1:6">
      <c r="A695" s="97"/>
      <c r="B695" s="97"/>
      <c r="C695" s="115"/>
      <c r="D695" s="97" t="s">
        <v>1831</v>
      </c>
      <c r="E695" s="98" t="s">
        <v>1832</v>
      </c>
      <c r="F695" s="99">
        <f>SUM(F696:F698)</f>
        <v>6626</v>
      </c>
    </row>
    <row r="696" ht="18" customHeight="1" spans="1:6">
      <c r="A696" s="97"/>
      <c r="B696" s="97"/>
      <c r="C696" s="115"/>
      <c r="D696" s="97" t="s">
        <v>1833</v>
      </c>
      <c r="E696" s="103" t="s">
        <v>1834</v>
      </c>
      <c r="F696" s="104">
        <v>0</v>
      </c>
    </row>
    <row r="697" ht="18" customHeight="1" spans="1:6">
      <c r="A697" s="97"/>
      <c r="B697" s="97"/>
      <c r="C697" s="115"/>
      <c r="D697" s="97" t="s">
        <v>1835</v>
      </c>
      <c r="E697" s="103" t="s">
        <v>1836</v>
      </c>
      <c r="F697" s="104">
        <v>87</v>
      </c>
    </row>
    <row r="698" ht="18" customHeight="1" spans="1:6">
      <c r="A698" s="97"/>
      <c r="B698" s="97"/>
      <c r="C698" s="115"/>
      <c r="D698" s="97" t="s">
        <v>1837</v>
      </c>
      <c r="E698" s="103" t="s">
        <v>1838</v>
      </c>
      <c r="F698" s="104">
        <v>6539</v>
      </c>
    </row>
    <row r="699" ht="18" customHeight="1" spans="1:6">
      <c r="A699" s="97"/>
      <c r="B699" s="97"/>
      <c r="C699" s="115"/>
      <c r="D699" s="97" t="s">
        <v>1839</v>
      </c>
      <c r="E699" s="98" t="s">
        <v>1840</v>
      </c>
      <c r="F699" s="99">
        <f>SUM(F700:F710)</f>
        <v>8856</v>
      </c>
    </row>
    <row r="700" ht="18" customHeight="1" spans="1:6">
      <c r="A700" s="97"/>
      <c r="B700" s="97"/>
      <c r="C700" s="115"/>
      <c r="D700" s="97" t="s">
        <v>1841</v>
      </c>
      <c r="E700" s="103" t="s">
        <v>1842</v>
      </c>
      <c r="F700" s="104">
        <v>1322</v>
      </c>
    </row>
    <row r="701" ht="18" customHeight="1" spans="1:6">
      <c r="A701" s="97"/>
      <c r="B701" s="97"/>
      <c r="C701" s="115"/>
      <c r="D701" s="97" t="s">
        <v>1843</v>
      </c>
      <c r="E701" s="103" t="s">
        <v>1844</v>
      </c>
      <c r="F701" s="104">
        <v>684</v>
      </c>
    </row>
    <row r="702" ht="18" customHeight="1" spans="1:6">
      <c r="A702" s="97"/>
      <c r="B702" s="97"/>
      <c r="C702" s="115"/>
      <c r="D702" s="97" t="s">
        <v>1845</v>
      </c>
      <c r="E702" s="103" t="s">
        <v>1846</v>
      </c>
      <c r="F702" s="104">
        <v>1161</v>
      </c>
    </row>
    <row r="703" ht="18" customHeight="1" spans="1:6">
      <c r="A703" s="97"/>
      <c r="B703" s="97"/>
      <c r="C703" s="115"/>
      <c r="D703" s="97" t="s">
        <v>1847</v>
      </c>
      <c r="E703" s="103" t="s">
        <v>1848</v>
      </c>
      <c r="F703" s="104">
        <v>0</v>
      </c>
    </row>
    <row r="704" ht="18" customHeight="1" spans="1:6">
      <c r="A704" s="97"/>
      <c r="B704" s="97"/>
      <c r="C704" s="115"/>
      <c r="D704" s="97" t="s">
        <v>1849</v>
      </c>
      <c r="E704" s="103" t="s">
        <v>1850</v>
      </c>
      <c r="F704" s="104">
        <v>31</v>
      </c>
    </row>
    <row r="705" ht="18" customHeight="1" spans="1:6">
      <c r="A705" s="97"/>
      <c r="B705" s="97"/>
      <c r="C705" s="115"/>
      <c r="D705" s="97" t="s">
        <v>1851</v>
      </c>
      <c r="E705" s="103" t="s">
        <v>1852</v>
      </c>
      <c r="F705" s="104">
        <v>0</v>
      </c>
    </row>
    <row r="706" ht="18" customHeight="1" spans="1:6">
      <c r="A706" s="97"/>
      <c r="B706" s="97"/>
      <c r="C706" s="115"/>
      <c r="D706" s="97" t="s">
        <v>1853</v>
      </c>
      <c r="E706" s="103" t="s">
        <v>1854</v>
      </c>
      <c r="F706" s="104">
        <v>0</v>
      </c>
    </row>
    <row r="707" ht="18" customHeight="1" spans="1:6">
      <c r="A707" s="97"/>
      <c r="B707" s="97"/>
      <c r="C707" s="115"/>
      <c r="D707" s="97" t="s">
        <v>1855</v>
      </c>
      <c r="E707" s="103" t="s">
        <v>1856</v>
      </c>
      <c r="F707" s="104">
        <v>5347</v>
      </c>
    </row>
    <row r="708" ht="18" customHeight="1" spans="1:6">
      <c r="A708" s="97"/>
      <c r="B708" s="97"/>
      <c r="C708" s="115"/>
      <c r="D708" s="97" t="s">
        <v>1857</v>
      </c>
      <c r="E708" s="103" t="s">
        <v>1858</v>
      </c>
      <c r="F708" s="104">
        <v>219</v>
      </c>
    </row>
    <row r="709" ht="18" customHeight="1" spans="1:6">
      <c r="A709" s="97"/>
      <c r="B709" s="97"/>
      <c r="C709" s="115"/>
      <c r="D709" s="97" t="s">
        <v>1859</v>
      </c>
      <c r="E709" s="103" t="s">
        <v>1860</v>
      </c>
      <c r="F709" s="104">
        <v>92</v>
      </c>
    </row>
    <row r="710" ht="18" customHeight="1" spans="1:6">
      <c r="A710" s="97"/>
      <c r="B710" s="97"/>
      <c r="C710" s="115"/>
      <c r="D710" s="97" t="s">
        <v>1861</v>
      </c>
      <c r="E710" s="103" t="s">
        <v>1862</v>
      </c>
      <c r="F710" s="104">
        <v>0</v>
      </c>
    </row>
    <row r="711" ht="18" customHeight="1" spans="1:6">
      <c r="A711" s="97"/>
      <c r="B711" s="97"/>
      <c r="C711" s="115"/>
      <c r="D711" s="97" t="s">
        <v>1863</v>
      </c>
      <c r="E711" s="98" t="s">
        <v>1864</v>
      </c>
      <c r="F711" s="99">
        <f>SUM(F712:F713)</f>
        <v>0</v>
      </c>
    </row>
    <row r="712" ht="18" customHeight="1" spans="1:6">
      <c r="A712" s="97"/>
      <c r="B712" s="97"/>
      <c r="C712" s="115"/>
      <c r="D712" s="97" t="s">
        <v>1865</v>
      </c>
      <c r="E712" s="103" t="s">
        <v>1866</v>
      </c>
      <c r="F712" s="104">
        <v>0</v>
      </c>
    </row>
    <row r="713" ht="18" customHeight="1" spans="1:6">
      <c r="A713" s="97"/>
      <c r="B713" s="97"/>
      <c r="C713" s="115"/>
      <c r="D713" s="97" t="s">
        <v>1867</v>
      </c>
      <c r="E713" s="103" t="s">
        <v>1868</v>
      </c>
      <c r="F713" s="104">
        <v>0</v>
      </c>
    </row>
    <row r="714" ht="18" customHeight="1" spans="1:6">
      <c r="A714" s="97"/>
      <c r="B714" s="97"/>
      <c r="C714" s="115"/>
      <c r="D714" s="97" t="s">
        <v>1869</v>
      </c>
      <c r="E714" s="98" t="s">
        <v>1870</v>
      </c>
      <c r="F714" s="99">
        <f>SUM(F715:F717)</f>
        <v>114</v>
      </c>
    </row>
    <row r="715" ht="18" customHeight="1" spans="1:6">
      <c r="A715" s="97"/>
      <c r="B715" s="97"/>
      <c r="C715" s="115"/>
      <c r="D715" s="97" t="s">
        <v>1871</v>
      </c>
      <c r="E715" s="103" t="s">
        <v>1872</v>
      </c>
      <c r="F715" s="104">
        <v>19</v>
      </c>
    </row>
    <row r="716" ht="18" customHeight="1" spans="1:6">
      <c r="A716" s="97"/>
      <c r="B716" s="97"/>
      <c r="C716" s="115"/>
      <c r="D716" s="97" t="s">
        <v>1873</v>
      </c>
      <c r="E716" s="103" t="s">
        <v>1874</v>
      </c>
      <c r="F716" s="104">
        <v>86</v>
      </c>
    </row>
    <row r="717" ht="18" customHeight="1" spans="1:6">
      <c r="A717" s="97"/>
      <c r="B717" s="97"/>
      <c r="C717" s="115"/>
      <c r="D717" s="97" t="s">
        <v>1875</v>
      </c>
      <c r="E717" s="103" t="s">
        <v>1876</v>
      </c>
      <c r="F717" s="104">
        <v>9</v>
      </c>
    </row>
    <row r="718" ht="18" customHeight="1" spans="1:6">
      <c r="A718" s="97"/>
      <c r="B718" s="97"/>
      <c r="C718" s="115"/>
      <c r="D718" s="97" t="s">
        <v>1877</v>
      </c>
      <c r="E718" s="98" t="s">
        <v>1878</v>
      </c>
      <c r="F718" s="99">
        <f>SUM(F719:F722)</f>
        <v>11757</v>
      </c>
    </row>
    <row r="719" ht="18" customHeight="1" spans="1:6">
      <c r="A719" s="97"/>
      <c r="B719" s="97"/>
      <c r="C719" s="115"/>
      <c r="D719" s="97" t="s">
        <v>1879</v>
      </c>
      <c r="E719" s="103" t="s">
        <v>1880</v>
      </c>
      <c r="F719" s="104">
        <v>1550</v>
      </c>
    </row>
    <row r="720" ht="18" customHeight="1" spans="1:6">
      <c r="A720" s="97"/>
      <c r="B720" s="97"/>
      <c r="C720" s="115"/>
      <c r="D720" s="97" t="s">
        <v>1881</v>
      </c>
      <c r="E720" s="103" t="s">
        <v>1882</v>
      </c>
      <c r="F720" s="104">
        <v>4918</v>
      </c>
    </row>
    <row r="721" ht="18" customHeight="1" spans="1:6">
      <c r="A721" s="97"/>
      <c r="B721" s="97"/>
      <c r="C721" s="115"/>
      <c r="D721" s="97" t="s">
        <v>1883</v>
      </c>
      <c r="E721" s="103" t="s">
        <v>1884</v>
      </c>
      <c r="F721" s="104">
        <v>5280</v>
      </c>
    </row>
    <row r="722" ht="18" customHeight="1" spans="1:6">
      <c r="A722" s="97"/>
      <c r="B722" s="97"/>
      <c r="C722" s="115"/>
      <c r="D722" s="97" t="s">
        <v>1885</v>
      </c>
      <c r="E722" s="103" t="s">
        <v>1886</v>
      </c>
      <c r="F722" s="104">
        <v>9</v>
      </c>
    </row>
    <row r="723" ht="18" customHeight="1" spans="1:6">
      <c r="A723" s="97"/>
      <c r="B723" s="97"/>
      <c r="C723" s="115"/>
      <c r="D723" s="97" t="s">
        <v>1887</v>
      </c>
      <c r="E723" s="98" t="s">
        <v>1888</v>
      </c>
      <c r="F723" s="99">
        <f>SUM(F724:F726)</f>
        <v>0</v>
      </c>
    </row>
    <row r="724" ht="18" customHeight="1" spans="1:6">
      <c r="A724" s="97"/>
      <c r="B724" s="97"/>
      <c r="C724" s="115"/>
      <c r="D724" s="97" t="s">
        <v>1889</v>
      </c>
      <c r="E724" s="103" t="s">
        <v>1890</v>
      </c>
      <c r="F724" s="104">
        <v>0</v>
      </c>
    </row>
    <row r="725" ht="18" customHeight="1" spans="1:6">
      <c r="A725" s="97"/>
      <c r="B725" s="97"/>
      <c r="C725" s="115"/>
      <c r="D725" s="97" t="s">
        <v>1891</v>
      </c>
      <c r="E725" s="103" t="s">
        <v>1892</v>
      </c>
      <c r="F725" s="104">
        <v>0</v>
      </c>
    </row>
    <row r="726" ht="18" customHeight="1" spans="1:6">
      <c r="A726" s="97"/>
      <c r="B726" s="97"/>
      <c r="C726" s="115"/>
      <c r="D726" s="97" t="s">
        <v>1893</v>
      </c>
      <c r="E726" s="103" t="s">
        <v>1894</v>
      </c>
      <c r="F726" s="104">
        <v>0</v>
      </c>
    </row>
    <row r="727" ht="18" customHeight="1" spans="1:6">
      <c r="A727" s="97"/>
      <c r="B727" s="97"/>
      <c r="C727" s="115"/>
      <c r="D727" s="97" t="s">
        <v>1895</v>
      </c>
      <c r="E727" s="98" t="s">
        <v>1896</v>
      </c>
      <c r="F727" s="99">
        <f>SUM(F728:F730)</f>
        <v>0</v>
      </c>
    </row>
    <row r="728" ht="18" customHeight="1" spans="1:6">
      <c r="A728" s="97"/>
      <c r="B728" s="97"/>
      <c r="C728" s="115"/>
      <c r="D728" s="97" t="s">
        <v>1897</v>
      </c>
      <c r="E728" s="103" t="s">
        <v>1898</v>
      </c>
      <c r="F728" s="104">
        <v>0</v>
      </c>
    </row>
    <row r="729" ht="18" customHeight="1" spans="1:6">
      <c r="A729" s="97"/>
      <c r="B729" s="97"/>
      <c r="C729" s="115"/>
      <c r="D729" s="97" t="s">
        <v>1899</v>
      </c>
      <c r="E729" s="103" t="s">
        <v>1900</v>
      </c>
      <c r="F729" s="104">
        <v>0</v>
      </c>
    </row>
    <row r="730" ht="18" customHeight="1" spans="1:6">
      <c r="A730" s="97"/>
      <c r="B730" s="97"/>
      <c r="C730" s="115"/>
      <c r="D730" s="97" t="s">
        <v>1901</v>
      </c>
      <c r="E730" s="103" t="s">
        <v>1902</v>
      </c>
      <c r="F730" s="104">
        <v>0</v>
      </c>
    </row>
    <row r="731" ht="18" customHeight="1" spans="1:6">
      <c r="A731" s="97"/>
      <c r="B731" s="97"/>
      <c r="C731" s="115"/>
      <c r="D731" s="97" t="s">
        <v>1903</v>
      </c>
      <c r="E731" s="98" t="s">
        <v>1904</v>
      </c>
      <c r="F731" s="99">
        <f>SUM(F732:F733)</f>
        <v>347</v>
      </c>
    </row>
    <row r="732" ht="18" customHeight="1" spans="1:6">
      <c r="A732" s="97"/>
      <c r="B732" s="97"/>
      <c r="C732" s="115"/>
      <c r="D732" s="97" t="s">
        <v>1905</v>
      </c>
      <c r="E732" s="103" t="s">
        <v>1906</v>
      </c>
      <c r="F732" s="104">
        <v>347</v>
      </c>
    </row>
    <row r="733" ht="18" customHeight="1" spans="1:6">
      <c r="A733" s="97"/>
      <c r="B733" s="97"/>
      <c r="C733" s="115"/>
      <c r="D733" s="97" t="s">
        <v>1907</v>
      </c>
      <c r="E733" s="103" t="s">
        <v>1908</v>
      </c>
      <c r="F733" s="104">
        <v>0</v>
      </c>
    </row>
    <row r="734" ht="18" customHeight="1" spans="1:6">
      <c r="A734" s="97"/>
      <c r="B734" s="97"/>
      <c r="C734" s="118"/>
      <c r="D734" s="97" t="s">
        <v>1909</v>
      </c>
      <c r="E734" s="98" t="s">
        <v>1910</v>
      </c>
      <c r="F734" s="99">
        <f>SUM(F735:F742)</f>
        <v>117</v>
      </c>
    </row>
    <row r="735" ht="18" customHeight="1" spans="1:6">
      <c r="A735" s="97"/>
      <c r="B735" s="97"/>
      <c r="C735" s="115"/>
      <c r="D735" s="97" t="s">
        <v>1911</v>
      </c>
      <c r="E735" s="103" t="s">
        <v>171</v>
      </c>
      <c r="F735" s="104">
        <v>113</v>
      </c>
    </row>
    <row r="736" ht="18" customHeight="1" spans="1:6">
      <c r="A736" s="97"/>
      <c r="B736" s="97"/>
      <c r="C736" s="115"/>
      <c r="D736" s="97" t="s">
        <v>1912</v>
      </c>
      <c r="E736" s="103" t="s">
        <v>174</v>
      </c>
      <c r="F736" s="104">
        <v>4</v>
      </c>
    </row>
    <row r="737" ht="18" customHeight="1" spans="1:6">
      <c r="A737" s="97"/>
      <c r="B737" s="97"/>
      <c r="C737" s="115"/>
      <c r="D737" s="97" t="s">
        <v>1913</v>
      </c>
      <c r="E737" s="103" t="s">
        <v>177</v>
      </c>
      <c r="F737" s="104">
        <v>0</v>
      </c>
    </row>
    <row r="738" ht="18" customHeight="1" spans="1:6">
      <c r="A738" s="97"/>
      <c r="B738" s="97"/>
      <c r="C738" s="115"/>
      <c r="D738" s="97" t="s">
        <v>1914</v>
      </c>
      <c r="E738" s="103" t="s">
        <v>332</v>
      </c>
      <c r="F738" s="104">
        <v>0</v>
      </c>
    </row>
    <row r="739" ht="18" customHeight="1" spans="1:6">
      <c r="A739" s="97"/>
      <c r="B739" s="97"/>
      <c r="C739" s="115"/>
      <c r="D739" s="97" t="s">
        <v>1915</v>
      </c>
      <c r="E739" s="103" t="s">
        <v>1916</v>
      </c>
      <c r="F739" s="104">
        <v>0</v>
      </c>
    </row>
    <row r="740" ht="18" customHeight="1" spans="1:6">
      <c r="A740" s="97"/>
      <c r="B740" s="97"/>
      <c r="C740" s="115"/>
      <c r="D740" s="97" t="s">
        <v>1917</v>
      </c>
      <c r="E740" s="103" t="s">
        <v>1918</v>
      </c>
      <c r="F740" s="104">
        <v>0</v>
      </c>
    </row>
    <row r="741" ht="18" customHeight="1" spans="1:6">
      <c r="A741" s="97"/>
      <c r="B741" s="97"/>
      <c r="C741" s="115"/>
      <c r="D741" s="97" t="s">
        <v>1919</v>
      </c>
      <c r="E741" s="103" t="s">
        <v>198</v>
      </c>
      <c r="F741" s="104">
        <v>0</v>
      </c>
    </row>
    <row r="742" ht="18" customHeight="1" spans="1:6">
      <c r="A742" s="97"/>
      <c r="B742" s="97"/>
      <c r="C742" s="115"/>
      <c r="D742" s="97" t="s">
        <v>1920</v>
      </c>
      <c r="E742" s="103" t="s">
        <v>1921</v>
      </c>
      <c r="F742" s="104">
        <v>0</v>
      </c>
    </row>
    <row r="743" ht="18" customHeight="1" spans="1:6">
      <c r="A743" s="97"/>
      <c r="B743" s="97"/>
      <c r="C743" s="115"/>
      <c r="D743" s="97" t="s">
        <v>1922</v>
      </c>
      <c r="E743" s="98" t="s">
        <v>1923</v>
      </c>
      <c r="F743" s="99">
        <f>F744</f>
        <v>0</v>
      </c>
    </row>
    <row r="744" ht="18" customHeight="1" spans="1:6">
      <c r="A744" s="97"/>
      <c r="B744" s="97"/>
      <c r="C744" s="115"/>
      <c r="D744" s="97" t="s">
        <v>1924</v>
      </c>
      <c r="E744" s="103" t="s">
        <v>1925</v>
      </c>
      <c r="F744" s="104">
        <v>0</v>
      </c>
    </row>
    <row r="745" ht="18" customHeight="1" spans="1:6">
      <c r="A745" s="97"/>
      <c r="B745" s="97"/>
      <c r="C745" s="115"/>
      <c r="D745" s="97" t="s">
        <v>1926</v>
      </c>
      <c r="E745" s="98" t="s">
        <v>1927</v>
      </c>
      <c r="F745" s="99">
        <f>F746</f>
        <v>2980</v>
      </c>
    </row>
    <row r="746" ht="18" customHeight="1" spans="1:6">
      <c r="A746" s="97"/>
      <c r="B746" s="97"/>
      <c r="C746" s="115"/>
      <c r="D746" s="97" t="s">
        <v>1928</v>
      </c>
      <c r="E746" s="103" t="s">
        <v>1929</v>
      </c>
      <c r="F746" s="104">
        <v>2980</v>
      </c>
    </row>
    <row r="747" ht="18" customHeight="1" spans="1:6">
      <c r="A747" s="97"/>
      <c r="B747" s="97"/>
      <c r="C747" s="115"/>
      <c r="D747" s="97" t="s">
        <v>1930</v>
      </c>
      <c r="E747" s="98" t="s">
        <v>1931</v>
      </c>
      <c r="F747" s="99">
        <f>F748+F758+F762+F771+F776+F783+F789+F792+F795+F797+F799+F805+F807+F809+F824</f>
        <v>3295</v>
      </c>
    </row>
    <row r="748" ht="18" customHeight="1" spans="1:6">
      <c r="A748" s="97"/>
      <c r="B748" s="97"/>
      <c r="C748" s="115"/>
      <c r="D748" s="97" t="s">
        <v>1932</v>
      </c>
      <c r="E748" s="98" t="s">
        <v>1933</v>
      </c>
      <c r="F748" s="99">
        <f>SUM(F749:F757)</f>
        <v>312</v>
      </c>
    </row>
    <row r="749" ht="18" customHeight="1" spans="1:6">
      <c r="A749" s="97"/>
      <c r="B749" s="97"/>
      <c r="C749" s="115"/>
      <c r="D749" s="97" t="s">
        <v>1934</v>
      </c>
      <c r="E749" s="103" t="s">
        <v>171</v>
      </c>
      <c r="F749" s="104">
        <v>95</v>
      </c>
    </row>
    <row r="750" ht="18" customHeight="1" spans="1:6">
      <c r="A750" s="97"/>
      <c r="B750" s="97"/>
      <c r="C750" s="115"/>
      <c r="D750" s="97" t="s">
        <v>1935</v>
      </c>
      <c r="E750" s="103" t="s">
        <v>174</v>
      </c>
      <c r="F750" s="104">
        <v>140</v>
      </c>
    </row>
    <row r="751" ht="18" customHeight="1" spans="1:6">
      <c r="A751" s="97"/>
      <c r="B751" s="97"/>
      <c r="C751" s="115"/>
      <c r="D751" s="97" t="s">
        <v>1936</v>
      </c>
      <c r="E751" s="103" t="s">
        <v>177</v>
      </c>
      <c r="F751" s="104">
        <v>0</v>
      </c>
    </row>
    <row r="752" ht="18" customHeight="1" spans="1:6">
      <c r="A752" s="97"/>
      <c r="B752" s="97"/>
      <c r="C752" s="115"/>
      <c r="D752" s="97" t="s">
        <v>1937</v>
      </c>
      <c r="E752" s="103" t="s">
        <v>1938</v>
      </c>
      <c r="F752" s="104">
        <v>0</v>
      </c>
    </row>
    <row r="753" ht="18" customHeight="1" spans="1:6">
      <c r="A753" s="97"/>
      <c r="B753" s="97"/>
      <c r="C753" s="115"/>
      <c r="D753" s="97" t="s">
        <v>1939</v>
      </c>
      <c r="E753" s="103" t="s">
        <v>1940</v>
      </c>
      <c r="F753" s="104">
        <v>0</v>
      </c>
    </row>
    <row r="754" ht="18" customHeight="1" spans="1:6">
      <c r="A754" s="97"/>
      <c r="B754" s="97"/>
      <c r="C754" s="115"/>
      <c r="D754" s="97" t="s">
        <v>1941</v>
      </c>
      <c r="E754" s="103" t="s">
        <v>1942</v>
      </c>
      <c r="F754" s="104">
        <v>0</v>
      </c>
    </row>
    <row r="755" ht="18" customHeight="1" spans="1:6">
      <c r="A755" s="97"/>
      <c r="B755" s="97"/>
      <c r="C755" s="115"/>
      <c r="D755" s="97" t="s">
        <v>1943</v>
      </c>
      <c r="E755" s="103" t="s">
        <v>1944</v>
      </c>
      <c r="F755" s="104">
        <v>0</v>
      </c>
    </row>
    <row r="756" ht="18" customHeight="1" spans="1:6">
      <c r="A756" s="97"/>
      <c r="B756" s="97"/>
      <c r="C756" s="115"/>
      <c r="D756" s="97" t="s">
        <v>1945</v>
      </c>
      <c r="E756" s="103" t="s">
        <v>1946</v>
      </c>
      <c r="F756" s="104">
        <v>0</v>
      </c>
    </row>
    <row r="757" ht="18" customHeight="1" spans="1:6">
      <c r="A757" s="97"/>
      <c r="B757" s="97"/>
      <c r="C757" s="115"/>
      <c r="D757" s="97" t="s">
        <v>1947</v>
      </c>
      <c r="E757" s="103" t="s">
        <v>1948</v>
      </c>
      <c r="F757" s="104">
        <v>77</v>
      </c>
    </row>
    <row r="758" ht="18" customHeight="1" spans="1:6">
      <c r="A758" s="97"/>
      <c r="B758" s="97"/>
      <c r="C758" s="115"/>
      <c r="D758" s="97" t="s">
        <v>1949</v>
      </c>
      <c r="E758" s="98" t="s">
        <v>1950</v>
      </c>
      <c r="F758" s="99">
        <f>SUM(F759:F761)</f>
        <v>0</v>
      </c>
    </row>
    <row r="759" ht="18" customHeight="1" spans="1:6">
      <c r="A759" s="97"/>
      <c r="B759" s="97"/>
      <c r="C759" s="115"/>
      <c r="D759" s="97" t="s">
        <v>1951</v>
      </c>
      <c r="E759" s="103" t="s">
        <v>1952</v>
      </c>
      <c r="F759" s="104">
        <v>0</v>
      </c>
    </row>
    <row r="760" ht="18" customHeight="1" spans="1:6">
      <c r="A760" s="97"/>
      <c r="B760" s="97"/>
      <c r="C760" s="115"/>
      <c r="D760" s="97" t="s">
        <v>1953</v>
      </c>
      <c r="E760" s="103" t="s">
        <v>1954</v>
      </c>
      <c r="F760" s="104">
        <v>0</v>
      </c>
    </row>
    <row r="761" ht="18" customHeight="1" spans="1:6">
      <c r="A761" s="97"/>
      <c r="B761" s="97"/>
      <c r="C761" s="118"/>
      <c r="D761" s="97" t="s">
        <v>1955</v>
      </c>
      <c r="E761" s="103" t="s">
        <v>1956</v>
      </c>
      <c r="F761" s="104">
        <v>0</v>
      </c>
    </row>
    <row r="762" ht="18" customHeight="1" spans="1:6">
      <c r="A762" s="97"/>
      <c r="B762" s="97"/>
      <c r="C762" s="118"/>
      <c r="D762" s="97" t="s">
        <v>1957</v>
      </c>
      <c r="E762" s="98" t="s">
        <v>1958</v>
      </c>
      <c r="F762" s="99">
        <f>SUM(F763:F770)</f>
        <v>2686</v>
      </c>
    </row>
    <row r="763" ht="18" customHeight="1" spans="1:6">
      <c r="A763" s="97"/>
      <c r="B763" s="97"/>
      <c r="C763" s="118"/>
      <c r="D763" s="97" t="s">
        <v>1959</v>
      </c>
      <c r="E763" s="103" t="s">
        <v>1960</v>
      </c>
      <c r="F763" s="104">
        <v>500</v>
      </c>
    </row>
    <row r="764" ht="18" customHeight="1" spans="1:6">
      <c r="A764" s="97"/>
      <c r="B764" s="97"/>
      <c r="C764" s="118"/>
      <c r="D764" s="97" t="s">
        <v>1961</v>
      </c>
      <c r="E764" s="103" t="s">
        <v>1962</v>
      </c>
      <c r="F764" s="104">
        <v>2186</v>
      </c>
    </row>
    <row r="765" ht="18" customHeight="1" spans="1:6">
      <c r="A765" s="97"/>
      <c r="B765" s="97"/>
      <c r="C765" s="118"/>
      <c r="D765" s="97" t="s">
        <v>1963</v>
      </c>
      <c r="E765" s="103" t="s">
        <v>1964</v>
      </c>
      <c r="F765" s="104">
        <v>0</v>
      </c>
    </row>
    <row r="766" ht="18" customHeight="1" spans="1:6">
      <c r="A766" s="97"/>
      <c r="B766" s="97"/>
      <c r="C766" s="118"/>
      <c r="D766" s="97" t="s">
        <v>1965</v>
      </c>
      <c r="E766" s="103" t="s">
        <v>1966</v>
      </c>
      <c r="F766" s="104">
        <v>0</v>
      </c>
    </row>
    <row r="767" ht="18" customHeight="1" spans="1:6">
      <c r="A767" s="97"/>
      <c r="B767" s="97"/>
      <c r="C767" s="118"/>
      <c r="D767" s="97" t="s">
        <v>1967</v>
      </c>
      <c r="E767" s="103" t="s">
        <v>1968</v>
      </c>
      <c r="F767" s="104">
        <v>0</v>
      </c>
    </row>
    <row r="768" ht="18" customHeight="1" spans="1:6">
      <c r="A768" s="97"/>
      <c r="B768" s="97"/>
      <c r="C768" s="118"/>
      <c r="D768" s="97" t="s">
        <v>1969</v>
      </c>
      <c r="E768" s="103" t="s">
        <v>1970</v>
      </c>
      <c r="F768" s="104">
        <v>0</v>
      </c>
    </row>
    <row r="769" ht="18" customHeight="1" spans="1:6">
      <c r="A769" s="97"/>
      <c r="B769" s="97"/>
      <c r="C769" s="118"/>
      <c r="D769" s="97" t="s">
        <v>1971</v>
      </c>
      <c r="E769" s="103" t="s">
        <v>1972</v>
      </c>
      <c r="F769" s="104">
        <v>0</v>
      </c>
    </row>
    <row r="770" ht="18" customHeight="1" spans="1:6">
      <c r="A770" s="97"/>
      <c r="B770" s="97"/>
      <c r="C770" s="115"/>
      <c r="D770" s="97" t="s">
        <v>1973</v>
      </c>
      <c r="E770" s="103" t="s">
        <v>1974</v>
      </c>
      <c r="F770" s="104">
        <v>0</v>
      </c>
    </row>
    <row r="771" ht="18" customHeight="1" spans="1:6">
      <c r="A771" s="97"/>
      <c r="B771" s="97"/>
      <c r="C771" s="115"/>
      <c r="D771" s="97" t="s">
        <v>1975</v>
      </c>
      <c r="E771" s="98" t="s">
        <v>1976</v>
      </c>
      <c r="F771" s="99">
        <f>SUM(F772:F775)</f>
        <v>202</v>
      </c>
    </row>
    <row r="772" ht="18" customHeight="1" spans="1:6">
      <c r="A772" s="97"/>
      <c r="B772" s="97"/>
      <c r="C772" s="115"/>
      <c r="D772" s="97" t="s">
        <v>1977</v>
      </c>
      <c r="E772" s="103" t="s">
        <v>1978</v>
      </c>
      <c r="F772" s="104">
        <v>0</v>
      </c>
    </row>
    <row r="773" ht="18" customHeight="1" spans="1:6">
      <c r="A773" s="97"/>
      <c r="B773" s="97"/>
      <c r="C773" s="115"/>
      <c r="D773" s="97" t="s">
        <v>1979</v>
      </c>
      <c r="E773" s="103" t="s">
        <v>1980</v>
      </c>
      <c r="F773" s="104">
        <v>202</v>
      </c>
    </row>
    <row r="774" ht="18" customHeight="1" spans="1:6">
      <c r="A774" s="97"/>
      <c r="B774" s="97"/>
      <c r="C774" s="115"/>
      <c r="D774" s="97" t="s">
        <v>1981</v>
      </c>
      <c r="E774" s="103" t="s">
        <v>1982</v>
      </c>
      <c r="F774" s="104">
        <v>0</v>
      </c>
    </row>
    <row r="775" ht="18" customHeight="1" spans="1:6">
      <c r="A775" s="97"/>
      <c r="B775" s="97"/>
      <c r="C775" s="115"/>
      <c r="D775" s="97" t="s">
        <v>1983</v>
      </c>
      <c r="E775" s="103" t="s">
        <v>1984</v>
      </c>
      <c r="F775" s="104">
        <v>0</v>
      </c>
    </row>
    <row r="776" ht="18" customHeight="1" spans="1:6">
      <c r="A776" s="97"/>
      <c r="B776" s="97"/>
      <c r="C776" s="115"/>
      <c r="D776" s="97" t="s">
        <v>1985</v>
      </c>
      <c r="E776" s="98" t="s">
        <v>1986</v>
      </c>
      <c r="F776" s="99">
        <f>SUM(F777:F782)</f>
        <v>20</v>
      </c>
    </row>
    <row r="777" ht="18" customHeight="1" spans="1:6">
      <c r="A777" s="97"/>
      <c r="B777" s="97"/>
      <c r="C777" s="115"/>
      <c r="D777" s="97" t="s">
        <v>1987</v>
      </c>
      <c r="E777" s="103" t="s">
        <v>1988</v>
      </c>
      <c r="F777" s="104">
        <v>0</v>
      </c>
    </row>
    <row r="778" ht="18" customHeight="1" spans="1:6">
      <c r="A778" s="97"/>
      <c r="B778" s="97"/>
      <c r="C778" s="115"/>
      <c r="D778" s="97" t="s">
        <v>1989</v>
      </c>
      <c r="E778" s="103" t="s">
        <v>1990</v>
      </c>
      <c r="F778" s="104">
        <v>0</v>
      </c>
    </row>
    <row r="779" ht="18" customHeight="1" spans="1:6">
      <c r="A779" s="97"/>
      <c r="B779" s="97"/>
      <c r="C779" s="115"/>
      <c r="D779" s="97" t="s">
        <v>1991</v>
      </c>
      <c r="E779" s="103" t="s">
        <v>1992</v>
      </c>
      <c r="F779" s="104">
        <v>0</v>
      </c>
    </row>
    <row r="780" ht="18" customHeight="1" spans="1:6">
      <c r="A780" s="97"/>
      <c r="B780" s="97"/>
      <c r="C780" s="115"/>
      <c r="D780" s="97" t="s">
        <v>1993</v>
      </c>
      <c r="E780" s="103" t="s">
        <v>1994</v>
      </c>
      <c r="F780" s="104">
        <v>0</v>
      </c>
    </row>
    <row r="781" ht="18" customHeight="1" spans="1:6">
      <c r="A781" s="97"/>
      <c r="B781" s="97"/>
      <c r="C781" s="115"/>
      <c r="D781" s="97" t="s">
        <v>1995</v>
      </c>
      <c r="E781" s="103" t="s">
        <v>1996</v>
      </c>
      <c r="F781" s="104">
        <v>20</v>
      </c>
    </row>
    <row r="782" ht="18" customHeight="1" spans="1:6">
      <c r="A782" s="97"/>
      <c r="B782" s="97"/>
      <c r="C782" s="115"/>
      <c r="D782" s="97" t="s">
        <v>1997</v>
      </c>
      <c r="E782" s="103" t="s">
        <v>1998</v>
      </c>
      <c r="F782" s="104">
        <v>0</v>
      </c>
    </row>
    <row r="783" ht="18" customHeight="1" spans="1:6">
      <c r="A783" s="97"/>
      <c r="B783" s="97"/>
      <c r="C783" s="115"/>
      <c r="D783" s="97" t="s">
        <v>1999</v>
      </c>
      <c r="E783" s="98" t="s">
        <v>2000</v>
      </c>
      <c r="F783" s="99">
        <f>SUM(F784:F788)</f>
        <v>0</v>
      </c>
    </row>
    <row r="784" ht="18" customHeight="1" spans="1:6">
      <c r="A784" s="97"/>
      <c r="B784" s="97"/>
      <c r="C784" s="115"/>
      <c r="D784" s="97" t="s">
        <v>2001</v>
      </c>
      <c r="E784" s="103" t="s">
        <v>2002</v>
      </c>
      <c r="F784" s="104">
        <v>0</v>
      </c>
    </row>
    <row r="785" ht="18" customHeight="1" spans="1:6">
      <c r="A785" s="97"/>
      <c r="B785" s="97"/>
      <c r="C785" s="115"/>
      <c r="D785" s="97" t="s">
        <v>2003</v>
      </c>
      <c r="E785" s="103" t="s">
        <v>2004</v>
      </c>
      <c r="F785" s="104">
        <v>0</v>
      </c>
    </row>
    <row r="786" ht="18" customHeight="1" spans="1:6">
      <c r="A786" s="97"/>
      <c r="B786" s="97"/>
      <c r="C786" s="115"/>
      <c r="D786" s="97" t="s">
        <v>2005</v>
      </c>
      <c r="E786" s="103" t="s">
        <v>2006</v>
      </c>
      <c r="F786" s="104">
        <v>0</v>
      </c>
    </row>
    <row r="787" ht="18" customHeight="1" spans="1:6">
      <c r="A787" s="97"/>
      <c r="B787" s="97"/>
      <c r="C787" s="115"/>
      <c r="D787" s="97" t="s">
        <v>2007</v>
      </c>
      <c r="E787" s="103" t="s">
        <v>2008</v>
      </c>
      <c r="F787" s="104">
        <v>0</v>
      </c>
    </row>
    <row r="788" ht="18" customHeight="1" spans="1:6">
      <c r="A788" s="97"/>
      <c r="B788" s="97"/>
      <c r="C788" s="115"/>
      <c r="D788" s="97" t="s">
        <v>2009</v>
      </c>
      <c r="E788" s="103" t="s">
        <v>2010</v>
      </c>
      <c r="F788" s="104">
        <v>0</v>
      </c>
    </row>
    <row r="789" ht="18" customHeight="1" spans="1:6">
      <c r="A789" s="97"/>
      <c r="B789" s="97"/>
      <c r="C789" s="115"/>
      <c r="D789" s="97" t="s">
        <v>2011</v>
      </c>
      <c r="E789" s="98" t="s">
        <v>2012</v>
      </c>
      <c r="F789" s="99">
        <f>SUM(F790:F791)</f>
        <v>0</v>
      </c>
    </row>
    <row r="790" ht="18" customHeight="1" spans="1:6">
      <c r="A790" s="97"/>
      <c r="B790" s="97"/>
      <c r="C790" s="115"/>
      <c r="D790" s="97" t="s">
        <v>2013</v>
      </c>
      <c r="E790" s="103" t="s">
        <v>2014</v>
      </c>
      <c r="F790" s="104">
        <v>0</v>
      </c>
    </row>
    <row r="791" ht="18" customHeight="1" spans="1:6">
      <c r="A791" s="97"/>
      <c r="B791" s="97"/>
      <c r="C791" s="115"/>
      <c r="D791" s="97" t="s">
        <v>2015</v>
      </c>
      <c r="E791" s="103" t="s">
        <v>2016</v>
      </c>
      <c r="F791" s="104">
        <v>0</v>
      </c>
    </row>
    <row r="792" ht="18" customHeight="1" spans="1:6">
      <c r="A792" s="97"/>
      <c r="B792" s="97"/>
      <c r="C792" s="115"/>
      <c r="D792" s="97" t="s">
        <v>2017</v>
      </c>
      <c r="E792" s="98" t="s">
        <v>2018</v>
      </c>
      <c r="F792" s="99">
        <f>SUM(F793:F794)</f>
        <v>0</v>
      </c>
    </row>
    <row r="793" ht="18" customHeight="1" spans="1:6">
      <c r="A793" s="97"/>
      <c r="B793" s="97"/>
      <c r="C793" s="115"/>
      <c r="D793" s="97" t="s">
        <v>2019</v>
      </c>
      <c r="E793" s="103" t="s">
        <v>2020</v>
      </c>
      <c r="F793" s="104">
        <v>0</v>
      </c>
    </row>
    <row r="794" ht="18" customHeight="1" spans="1:6">
      <c r="A794" s="97"/>
      <c r="B794" s="97"/>
      <c r="C794" s="115"/>
      <c r="D794" s="97" t="s">
        <v>2021</v>
      </c>
      <c r="E794" s="103" t="s">
        <v>2022</v>
      </c>
      <c r="F794" s="104">
        <v>0</v>
      </c>
    </row>
    <row r="795" ht="18" customHeight="1" spans="1:6">
      <c r="A795" s="97"/>
      <c r="B795" s="97"/>
      <c r="C795" s="115"/>
      <c r="D795" s="97" t="s">
        <v>2023</v>
      </c>
      <c r="E795" s="98" t="s">
        <v>2024</v>
      </c>
      <c r="F795" s="99">
        <f>F796</f>
        <v>0</v>
      </c>
    </row>
    <row r="796" ht="18" customHeight="1" spans="1:6">
      <c r="A796" s="97"/>
      <c r="B796" s="97"/>
      <c r="C796" s="115"/>
      <c r="D796" s="97" t="s">
        <v>2025</v>
      </c>
      <c r="E796" s="103" t="s">
        <v>2026</v>
      </c>
      <c r="F796" s="104">
        <v>0</v>
      </c>
    </row>
    <row r="797" ht="18" customHeight="1" spans="1:6">
      <c r="A797" s="97"/>
      <c r="B797" s="97"/>
      <c r="C797" s="115"/>
      <c r="D797" s="97" t="s">
        <v>2027</v>
      </c>
      <c r="E797" s="98" t="s">
        <v>2028</v>
      </c>
      <c r="F797" s="99">
        <f>F798</f>
        <v>0</v>
      </c>
    </row>
    <row r="798" ht="18" customHeight="1" spans="1:6">
      <c r="A798" s="97"/>
      <c r="B798" s="97"/>
      <c r="C798" s="115"/>
      <c r="D798" s="97" t="s">
        <v>2029</v>
      </c>
      <c r="E798" s="103" t="s">
        <v>2030</v>
      </c>
      <c r="F798" s="104">
        <v>0</v>
      </c>
    </row>
    <row r="799" ht="18" customHeight="1" spans="1:6">
      <c r="A799" s="97"/>
      <c r="B799" s="97"/>
      <c r="C799" s="115"/>
      <c r="D799" s="97" t="s">
        <v>2031</v>
      </c>
      <c r="E799" s="98" t="s">
        <v>2032</v>
      </c>
      <c r="F799" s="99">
        <f>SUM(F800:F804)</f>
        <v>0</v>
      </c>
    </row>
    <row r="800" ht="18" customHeight="1" spans="1:6">
      <c r="A800" s="97"/>
      <c r="B800" s="97"/>
      <c r="C800" s="115"/>
      <c r="D800" s="97" t="s">
        <v>2033</v>
      </c>
      <c r="E800" s="103" t="s">
        <v>2034</v>
      </c>
      <c r="F800" s="104">
        <v>0</v>
      </c>
    </row>
    <row r="801" ht="18" customHeight="1" spans="1:6">
      <c r="A801" s="97"/>
      <c r="B801" s="97"/>
      <c r="C801" s="115"/>
      <c r="D801" s="97" t="s">
        <v>2035</v>
      </c>
      <c r="E801" s="103" t="s">
        <v>2036</v>
      </c>
      <c r="F801" s="104">
        <v>0</v>
      </c>
    </row>
    <row r="802" ht="18" customHeight="1" spans="1:6">
      <c r="A802" s="97"/>
      <c r="B802" s="97"/>
      <c r="C802" s="115"/>
      <c r="D802" s="97" t="s">
        <v>2037</v>
      </c>
      <c r="E802" s="103" t="s">
        <v>2038</v>
      </c>
      <c r="F802" s="104">
        <v>0</v>
      </c>
    </row>
    <row r="803" ht="18" customHeight="1" spans="1:6">
      <c r="A803" s="97"/>
      <c r="B803" s="97"/>
      <c r="C803" s="115"/>
      <c r="D803" s="97" t="s">
        <v>2039</v>
      </c>
      <c r="E803" s="103" t="s">
        <v>2040</v>
      </c>
      <c r="F803" s="104">
        <v>0</v>
      </c>
    </row>
    <row r="804" ht="18" customHeight="1" spans="1:6">
      <c r="A804" s="97"/>
      <c r="B804" s="97"/>
      <c r="C804" s="115"/>
      <c r="D804" s="97" t="s">
        <v>2041</v>
      </c>
      <c r="E804" s="103" t="s">
        <v>2042</v>
      </c>
      <c r="F804" s="104">
        <v>0</v>
      </c>
    </row>
    <row r="805" ht="18" customHeight="1" spans="1:6">
      <c r="A805" s="97"/>
      <c r="B805" s="97"/>
      <c r="C805" s="115"/>
      <c r="D805" s="97" t="s">
        <v>2043</v>
      </c>
      <c r="E805" s="98" t="s">
        <v>2044</v>
      </c>
      <c r="F805" s="99">
        <f>F806</f>
        <v>0</v>
      </c>
    </row>
    <row r="806" ht="18" customHeight="1" spans="1:6">
      <c r="A806" s="97"/>
      <c r="B806" s="97"/>
      <c r="C806" s="115"/>
      <c r="D806" s="97" t="s">
        <v>2045</v>
      </c>
      <c r="E806" s="103" t="s">
        <v>2046</v>
      </c>
      <c r="F806" s="104">
        <v>0</v>
      </c>
    </row>
    <row r="807" ht="18" customHeight="1" spans="1:6">
      <c r="A807" s="97"/>
      <c r="B807" s="97"/>
      <c r="C807" s="115"/>
      <c r="D807" s="97" t="s">
        <v>2047</v>
      </c>
      <c r="E807" s="98" t="s">
        <v>2048</v>
      </c>
      <c r="F807" s="99">
        <f>F808</f>
        <v>0</v>
      </c>
    </row>
    <row r="808" ht="18" customHeight="1" spans="1:6">
      <c r="A808" s="97"/>
      <c r="B808" s="97"/>
      <c r="C808" s="115"/>
      <c r="D808" s="97" t="s">
        <v>2049</v>
      </c>
      <c r="E808" s="103" t="s">
        <v>2050</v>
      </c>
      <c r="F808" s="104">
        <v>0</v>
      </c>
    </row>
    <row r="809" ht="18" customHeight="1" spans="1:6">
      <c r="A809" s="97"/>
      <c r="B809" s="97"/>
      <c r="C809" s="115"/>
      <c r="D809" s="97" t="s">
        <v>2051</v>
      </c>
      <c r="E809" s="98" t="s">
        <v>2052</v>
      </c>
      <c r="F809" s="99">
        <f>SUM(F810:F823)</f>
        <v>0</v>
      </c>
    </row>
    <row r="810" ht="18" customHeight="1" spans="1:6">
      <c r="A810" s="97"/>
      <c r="B810" s="97"/>
      <c r="C810" s="115"/>
      <c r="D810" s="97" t="s">
        <v>2053</v>
      </c>
      <c r="E810" s="103" t="s">
        <v>171</v>
      </c>
      <c r="F810" s="104">
        <v>0</v>
      </c>
    </row>
    <row r="811" ht="18" customHeight="1" spans="1:6">
      <c r="A811" s="97"/>
      <c r="B811" s="97"/>
      <c r="C811" s="115"/>
      <c r="D811" s="97" t="s">
        <v>2054</v>
      </c>
      <c r="E811" s="103" t="s">
        <v>174</v>
      </c>
      <c r="F811" s="104">
        <v>0</v>
      </c>
    </row>
    <row r="812" ht="18" customHeight="1" spans="1:6">
      <c r="A812" s="97"/>
      <c r="B812" s="97"/>
      <c r="C812" s="115"/>
      <c r="D812" s="97" t="s">
        <v>2055</v>
      </c>
      <c r="E812" s="103" t="s">
        <v>177</v>
      </c>
      <c r="F812" s="104">
        <v>0</v>
      </c>
    </row>
    <row r="813" ht="18" customHeight="1" spans="1:6">
      <c r="A813" s="97"/>
      <c r="B813" s="97"/>
      <c r="C813" s="115"/>
      <c r="D813" s="97" t="s">
        <v>2056</v>
      </c>
      <c r="E813" s="103" t="s">
        <v>2057</v>
      </c>
      <c r="F813" s="104">
        <v>0</v>
      </c>
    </row>
    <row r="814" ht="18" customHeight="1" spans="1:6">
      <c r="A814" s="97"/>
      <c r="B814" s="97"/>
      <c r="C814" s="115"/>
      <c r="D814" s="97" t="s">
        <v>2058</v>
      </c>
      <c r="E814" s="103" t="s">
        <v>2059</v>
      </c>
      <c r="F814" s="104">
        <v>0</v>
      </c>
    </row>
    <row r="815" ht="18" customHeight="1" spans="1:6">
      <c r="A815" s="97"/>
      <c r="B815" s="97"/>
      <c r="C815" s="115"/>
      <c r="D815" s="97" t="s">
        <v>2060</v>
      </c>
      <c r="E815" s="103" t="s">
        <v>2061</v>
      </c>
      <c r="F815" s="104">
        <v>0</v>
      </c>
    </row>
    <row r="816" ht="18" customHeight="1" spans="1:6">
      <c r="A816" s="97"/>
      <c r="B816" s="97"/>
      <c r="C816" s="115"/>
      <c r="D816" s="97" t="s">
        <v>2062</v>
      </c>
      <c r="E816" s="103" t="s">
        <v>2063</v>
      </c>
      <c r="F816" s="104">
        <v>0</v>
      </c>
    </row>
    <row r="817" ht="18" customHeight="1" spans="1:6">
      <c r="A817" s="97"/>
      <c r="B817" s="97"/>
      <c r="C817" s="115"/>
      <c r="D817" s="97" t="s">
        <v>2064</v>
      </c>
      <c r="E817" s="103" t="s">
        <v>2065</v>
      </c>
      <c r="F817" s="104">
        <v>0</v>
      </c>
    </row>
    <row r="818" ht="18" customHeight="1" spans="1:6">
      <c r="A818" s="97"/>
      <c r="B818" s="97"/>
      <c r="C818" s="115"/>
      <c r="D818" s="97" t="s">
        <v>2066</v>
      </c>
      <c r="E818" s="103" t="s">
        <v>2067</v>
      </c>
      <c r="F818" s="104">
        <v>0</v>
      </c>
    </row>
    <row r="819" ht="18" customHeight="1" spans="1:6">
      <c r="A819" s="97"/>
      <c r="B819" s="97"/>
      <c r="C819" s="115"/>
      <c r="D819" s="97" t="s">
        <v>2068</v>
      </c>
      <c r="E819" s="103" t="s">
        <v>2069</v>
      </c>
      <c r="F819" s="104">
        <v>0</v>
      </c>
    </row>
    <row r="820" ht="18" customHeight="1" spans="1:6">
      <c r="A820" s="97"/>
      <c r="B820" s="97"/>
      <c r="C820" s="115"/>
      <c r="D820" s="97" t="s">
        <v>2070</v>
      </c>
      <c r="E820" s="103" t="s">
        <v>332</v>
      </c>
      <c r="F820" s="104">
        <v>0</v>
      </c>
    </row>
    <row r="821" ht="18" customHeight="1" spans="1:6">
      <c r="A821" s="97"/>
      <c r="B821" s="97"/>
      <c r="C821" s="115"/>
      <c r="D821" s="97" t="s">
        <v>2071</v>
      </c>
      <c r="E821" s="103" t="s">
        <v>2072</v>
      </c>
      <c r="F821" s="104">
        <v>0</v>
      </c>
    </row>
    <row r="822" ht="18" customHeight="1" spans="1:6">
      <c r="A822" s="97"/>
      <c r="B822" s="97"/>
      <c r="C822" s="115"/>
      <c r="D822" s="97" t="s">
        <v>2073</v>
      </c>
      <c r="E822" s="103" t="s">
        <v>198</v>
      </c>
      <c r="F822" s="104">
        <v>0</v>
      </c>
    </row>
    <row r="823" ht="18" customHeight="1" spans="1:6">
      <c r="A823" s="97"/>
      <c r="B823" s="97"/>
      <c r="C823" s="115"/>
      <c r="D823" s="97" t="s">
        <v>2074</v>
      </c>
      <c r="E823" s="103" t="s">
        <v>2075</v>
      </c>
      <c r="F823" s="104">
        <v>0</v>
      </c>
    </row>
    <row r="824" ht="18" customHeight="1" spans="1:6">
      <c r="A824" s="97"/>
      <c r="B824" s="97"/>
      <c r="C824" s="118"/>
      <c r="D824" s="97" t="s">
        <v>2076</v>
      </c>
      <c r="E824" s="98" t="s">
        <v>2077</v>
      </c>
      <c r="F824" s="99">
        <f>F825</f>
        <v>75</v>
      </c>
    </row>
    <row r="825" ht="18" customHeight="1" spans="1:6">
      <c r="A825" s="97"/>
      <c r="B825" s="97"/>
      <c r="C825" s="118"/>
      <c r="D825" s="97" t="s">
        <v>2078</v>
      </c>
      <c r="E825" s="103" t="s">
        <v>2079</v>
      </c>
      <c r="F825" s="104">
        <v>75</v>
      </c>
    </row>
    <row r="826" ht="18" customHeight="1" spans="1:6">
      <c r="A826" s="97"/>
      <c r="B826" s="97"/>
      <c r="C826" s="118"/>
      <c r="D826" s="97" t="s">
        <v>2080</v>
      </c>
      <c r="E826" s="98" t="s">
        <v>2081</v>
      </c>
      <c r="F826" s="99">
        <f>F827+F838+F840+F843+F845+F847</f>
        <v>46043</v>
      </c>
    </row>
    <row r="827" ht="18" customHeight="1" spans="1:6">
      <c r="A827" s="97"/>
      <c r="B827" s="97"/>
      <c r="C827" s="118"/>
      <c r="D827" s="97" t="s">
        <v>2082</v>
      </c>
      <c r="E827" s="98" t="s">
        <v>2083</v>
      </c>
      <c r="F827" s="99">
        <f>SUM(F828:F837)</f>
        <v>7499</v>
      </c>
    </row>
    <row r="828" ht="18" customHeight="1" spans="1:6">
      <c r="A828" s="97"/>
      <c r="B828" s="97"/>
      <c r="C828" s="118"/>
      <c r="D828" s="97" t="s">
        <v>2084</v>
      </c>
      <c r="E828" s="103" t="s">
        <v>171</v>
      </c>
      <c r="F828" s="104">
        <v>659</v>
      </c>
    </row>
    <row r="829" ht="18" customHeight="1" spans="1:6">
      <c r="A829" s="97"/>
      <c r="B829" s="97"/>
      <c r="C829" s="118"/>
      <c r="D829" s="97" t="s">
        <v>2085</v>
      </c>
      <c r="E829" s="103" t="s">
        <v>174</v>
      </c>
      <c r="F829" s="104">
        <v>77</v>
      </c>
    </row>
    <row r="830" ht="18" customHeight="1" spans="1:6">
      <c r="A830" s="97"/>
      <c r="B830" s="97"/>
      <c r="C830" s="118"/>
      <c r="D830" s="97" t="s">
        <v>2086</v>
      </c>
      <c r="E830" s="103" t="s">
        <v>177</v>
      </c>
      <c r="F830" s="104">
        <v>0</v>
      </c>
    </row>
    <row r="831" ht="18" customHeight="1" spans="1:6">
      <c r="A831" s="97"/>
      <c r="B831" s="97"/>
      <c r="C831" s="118"/>
      <c r="D831" s="97" t="s">
        <v>2087</v>
      </c>
      <c r="E831" s="103" t="s">
        <v>2088</v>
      </c>
      <c r="F831" s="104">
        <v>1258</v>
      </c>
    </row>
    <row r="832" ht="18" customHeight="1" spans="1:6">
      <c r="A832" s="97"/>
      <c r="B832" s="97"/>
      <c r="C832" s="118"/>
      <c r="D832" s="97" t="s">
        <v>2089</v>
      </c>
      <c r="E832" s="103" t="s">
        <v>2090</v>
      </c>
      <c r="F832" s="104">
        <v>0</v>
      </c>
    </row>
    <row r="833" ht="18" customHeight="1" spans="1:6">
      <c r="A833" s="97"/>
      <c r="B833" s="97"/>
      <c r="C833" s="118"/>
      <c r="D833" s="97" t="s">
        <v>2091</v>
      </c>
      <c r="E833" s="103" t="s">
        <v>2092</v>
      </c>
      <c r="F833" s="104">
        <v>263</v>
      </c>
    </row>
    <row r="834" ht="18" customHeight="1" spans="1:6">
      <c r="A834" s="97"/>
      <c r="B834" s="97"/>
      <c r="C834" s="118"/>
      <c r="D834" s="97" t="s">
        <v>2093</v>
      </c>
      <c r="E834" s="103" t="s">
        <v>2094</v>
      </c>
      <c r="F834" s="104">
        <v>0</v>
      </c>
    </row>
    <row r="835" ht="18" customHeight="1" spans="1:6">
      <c r="A835" s="97"/>
      <c r="B835" s="97"/>
      <c r="C835" s="118"/>
      <c r="D835" s="97" t="s">
        <v>2095</v>
      </c>
      <c r="E835" s="103" t="s">
        <v>2096</v>
      </c>
      <c r="F835" s="104">
        <v>0</v>
      </c>
    </row>
    <row r="836" ht="18" customHeight="1" spans="1:6">
      <c r="A836" s="97"/>
      <c r="B836" s="97"/>
      <c r="C836" s="118"/>
      <c r="D836" s="97" t="s">
        <v>2097</v>
      </c>
      <c r="E836" s="103" t="s">
        <v>2098</v>
      </c>
      <c r="F836" s="104">
        <v>0</v>
      </c>
    </row>
    <row r="837" ht="18" customHeight="1" spans="1:6">
      <c r="A837" s="97"/>
      <c r="B837" s="97"/>
      <c r="C837" s="118"/>
      <c r="D837" s="97" t="s">
        <v>2099</v>
      </c>
      <c r="E837" s="103" t="s">
        <v>2100</v>
      </c>
      <c r="F837" s="104">
        <v>5242</v>
      </c>
    </row>
    <row r="838" ht="18" customHeight="1" spans="1:6">
      <c r="A838" s="97"/>
      <c r="B838" s="97"/>
      <c r="C838" s="118"/>
      <c r="D838" s="97" t="s">
        <v>2101</v>
      </c>
      <c r="E838" s="98" t="s">
        <v>2102</v>
      </c>
      <c r="F838" s="99">
        <f>F839</f>
        <v>117</v>
      </c>
    </row>
    <row r="839" ht="18" customHeight="1" spans="1:6">
      <c r="A839" s="97"/>
      <c r="B839" s="97"/>
      <c r="C839" s="118"/>
      <c r="D839" s="97" t="s">
        <v>2103</v>
      </c>
      <c r="E839" s="103" t="s">
        <v>2104</v>
      </c>
      <c r="F839" s="104">
        <v>117</v>
      </c>
    </row>
    <row r="840" ht="18" customHeight="1" spans="1:6">
      <c r="A840" s="97"/>
      <c r="B840" s="97"/>
      <c r="C840" s="118"/>
      <c r="D840" s="97" t="s">
        <v>2105</v>
      </c>
      <c r="E840" s="98" t="s">
        <v>2106</v>
      </c>
      <c r="F840" s="99">
        <f>SUM(F841:F842)</f>
        <v>11315</v>
      </c>
    </row>
    <row r="841" ht="18" customHeight="1" spans="1:6">
      <c r="A841" s="97"/>
      <c r="B841" s="97"/>
      <c r="C841" s="118"/>
      <c r="D841" s="97" t="s">
        <v>2107</v>
      </c>
      <c r="E841" s="103" t="s">
        <v>2108</v>
      </c>
      <c r="F841" s="104">
        <v>10264</v>
      </c>
    </row>
    <row r="842" ht="18" customHeight="1" spans="1:6">
      <c r="A842" s="97"/>
      <c r="B842" s="97"/>
      <c r="C842" s="115"/>
      <c r="D842" s="97" t="s">
        <v>2109</v>
      </c>
      <c r="E842" s="103" t="s">
        <v>2110</v>
      </c>
      <c r="F842" s="104">
        <v>1051</v>
      </c>
    </row>
    <row r="843" ht="18" customHeight="1" spans="1:6">
      <c r="A843" s="97"/>
      <c r="B843" s="97"/>
      <c r="C843" s="115"/>
      <c r="D843" s="97" t="s">
        <v>2111</v>
      </c>
      <c r="E843" s="98" t="s">
        <v>2112</v>
      </c>
      <c r="F843" s="99">
        <f t="shared" ref="F843:F847" si="1">F844</f>
        <v>4143</v>
      </c>
    </row>
    <row r="844" ht="18" customHeight="1" spans="1:6">
      <c r="A844" s="97"/>
      <c r="B844" s="97"/>
      <c r="C844" s="115"/>
      <c r="D844" s="97" t="s">
        <v>2113</v>
      </c>
      <c r="E844" s="103" t="s">
        <v>2114</v>
      </c>
      <c r="F844" s="104">
        <v>4143</v>
      </c>
    </row>
    <row r="845" ht="18" customHeight="1" spans="1:6">
      <c r="A845" s="97"/>
      <c r="B845" s="97"/>
      <c r="C845" s="115"/>
      <c r="D845" s="97" t="s">
        <v>2115</v>
      </c>
      <c r="E845" s="98" t="s">
        <v>2116</v>
      </c>
      <c r="F845" s="99">
        <f t="shared" si="1"/>
        <v>0</v>
      </c>
    </row>
    <row r="846" ht="18" customHeight="1" spans="1:6">
      <c r="A846" s="97"/>
      <c r="B846" s="97"/>
      <c r="C846" s="115"/>
      <c r="D846" s="97" t="s">
        <v>2117</v>
      </c>
      <c r="E846" s="103" t="s">
        <v>2118</v>
      </c>
      <c r="F846" s="104">
        <v>0</v>
      </c>
    </row>
    <row r="847" ht="18" customHeight="1" spans="1:6">
      <c r="A847" s="97"/>
      <c r="B847" s="97"/>
      <c r="C847" s="115"/>
      <c r="D847" s="97" t="s">
        <v>2119</v>
      </c>
      <c r="E847" s="98" t="s">
        <v>2120</v>
      </c>
      <c r="F847" s="99">
        <f t="shared" si="1"/>
        <v>22969</v>
      </c>
    </row>
    <row r="848" ht="18" customHeight="1" spans="1:6">
      <c r="A848" s="97"/>
      <c r="B848" s="97"/>
      <c r="C848" s="115"/>
      <c r="D848" s="97" t="s">
        <v>2121</v>
      </c>
      <c r="E848" s="103" t="s">
        <v>2122</v>
      </c>
      <c r="F848" s="104">
        <v>22969</v>
      </c>
    </row>
    <row r="849" ht="18" customHeight="1" spans="1:6">
      <c r="A849" s="97"/>
      <c r="B849" s="97"/>
      <c r="C849" s="115"/>
      <c r="D849" s="97" t="s">
        <v>2123</v>
      </c>
      <c r="E849" s="98" t="s">
        <v>2124</v>
      </c>
      <c r="F849" s="99">
        <f>F850+F876+F901+F929+F940+F947+F954+F957</f>
        <v>51553</v>
      </c>
    </row>
    <row r="850" ht="18" customHeight="1" spans="1:6">
      <c r="A850" s="97"/>
      <c r="B850" s="97"/>
      <c r="C850" s="115"/>
      <c r="D850" s="97" t="s">
        <v>2125</v>
      </c>
      <c r="E850" s="98" t="s">
        <v>2126</v>
      </c>
      <c r="F850" s="99">
        <f>SUM(F851:F875)</f>
        <v>19270</v>
      </c>
    </row>
    <row r="851" ht="18" customHeight="1" spans="1:6">
      <c r="A851" s="97"/>
      <c r="B851" s="97"/>
      <c r="C851" s="115"/>
      <c r="D851" s="97" t="s">
        <v>2127</v>
      </c>
      <c r="E851" s="103" t="s">
        <v>171</v>
      </c>
      <c r="F851" s="104">
        <v>1455</v>
      </c>
    </row>
    <row r="852" ht="18" customHeight="1" spans="1:6">
      <c r="A852" s="97"/>
      <c r="B852" s="97"/>
      <c r="C852" s="115"/>
      <c r="D852" s="97" t="s">
        <v>2128</v>
      </c>
      <c r="E852" s="103" t="s">
        <v>174</v>
      </c>
      <c r="F852" s="104">
        <v>56</v>
      </c>
    </row>
    <row r="853" ht="18" customHeight="1" spans="1:6">
      <c r="A853" s="97"/>
      <c r="B853" s="97"/>
      <c r="C853" s="115"/>
      <c r="D853" s="97" t="s">
        <v>2129</v>
      </c>
      <c r="E853" s="103" t="s">
        <v>177</v>
      </c>
      <c r="F853" s="104">
        <v>107</v>
      </c>
    </row>
    <row r="854" ht="18" customHeight="1" spans="1:6">
      <c r="A854" s="97"/>
      <c r="B854" s="97"/>
      <c r="C854" s="115"/>
      <c r="D854" s="97" t="s">
        <v>2130</v>
      </c>
      <c r="E854" s="103" t="s">
        <v>198</v>
      </c>
      <c r="F854" s="104">
        <v>8289</v>
      </c>
    </row>
    <row r="855" ht="18" customHeight="1" spans="1:6">
      <c r="A855" s="97"/>
      <c r="B855" s="97"/>
      <c r="C855" s="115"/>
      <c r="D855" s="97" t="s">
        <v>2131</v>
      </c>
      <c r="E855" s="103" t="s">
        <v>2132</v>
      </c>
      <c r="F855" s="104">
        <v>0</v>
      </c>
    </row>
    <row r="856" ht="18" customHeight="1" spans="1:6">
      <c r="A856" s="97"/>
      <c r="B856" s="97"/>
      <c r="C856" s="115"/>
      <c r="D856" s="97" t="s">
        <v>2133</v>
      </c>
      <c r="E856" s="103" t="s">
        <v>2134</v>
      </c>
      <c r="F856" s="104">
        <v>273</v>
      </c>
    </row>
    <row r="857" ht="18" customHeight="1" spans="1:6">
      <c r="A857" s="97"/>
      <c r="B857" s="97"/>
      <c r="C857" s="115"/>
      <c r="D857" s="97" t="s">
        <v>2135</v>
      </c>
      <c r="E857" s="103" t="s">
        <v>2136</v>
      </c>
      <c r="F857" s="104">
        <v>462</v>
      </c>
    </row>
    <row r="858" ht="18" customHeight="1" spans="1:6">
      <c r="A858" s="97"/>
      <c r="B858" s="97"/>
      <c r="C858" s="115"/>
      <c r="D858" s="97" t="s">
        <v>2137</v>
      </c>
      <c r="E858" s="103" t="s">
        <v>2138</v>
      </c>
      <c r="F858" s="104">
        <v>5</v>
      </c>
    </row>
    <row r="859" ht="18" customHeight="1" spans="1:6">
      <c r="A859" s="97"/>
      <c r="B859" s="97"/>
      <c r="C859" s="115"/>
      <c r="D859" s="97" t="s">
        <v>2139</v>
      </c>
      <c r="E859" s="103" t="s">
        <v>2140</v>
      </c>
      <c r="F859" s="104">
        <v>119</v>
      </c>
    </row>
    <row r="860" ht="18" customHeight="1" spans="1:6">
      <c r="A860" s="97"/>
      <c r="B860" s="97"/>
      <c r="C860" s="115"/>
      <c r="D860" s="97" t="s">
        <v>2141</v>
      </c>
      <c r="E860" s="103" t="s">
        <v>2142</v>
      </c>
      <c r="F860" s="104">
        <v>0</v>
      </c>
    </row>
    <row r="861" ht="18" customHeight="1" spans="1:6">
      <c r="A861" s="97"/>
      <c r="B861" s="97"/>
      <c r="C861" s="115"/>
      <c r="D861" s="97" t="s">
        <v>2143</v>
      </c>
      <c r="E861" s="103" t="s">
        <v>2144</v>
      </c>
      <c r="F861" s="104">
        <v>0</v>
      </c>
    </row>
    <row r="862" ht="18" customHeight="1" spans="1:6">
      <c r="A862" s="97"/>
      <c r="B862" s="97"/>
      <c r="C862" s="115"/>
      <c r="D862" s="97" t="s">
        <v>2145</v>
      </c>
      <c r="E862" s="103" t="s">
        <v>2146</v>
      </c>
      <c r="F862" s="104">
        <v>0</v>
      </c>
    </row>
    <row r="863" ht="18" customHeight="1" spans="1:6">
      <c r="A863" s="97"/>
      <c r="B863" s="97"/>
      <c r="C863" s="115"/>
      <c r="D863" s="97" t="s">
        <v>2147</v>
      </c>
      <c r="E863" s="103" t="s">
        <v>2148</v>
      </c>
      <c r="F863" s="104">
        <v>179</v>
      </c>
    </row>
    <row r="864" ht="18" customHeight="1" spans="1:6">
      <c r="A864" s="97"/>
      <c r="B864" s="97"/>
      <c r="C864" s="115"/>
      <c r="D864" s="97" t="s">
        <v>2149</v>
      </c>
      <c r="E864" s="103" t="s">
        <v>2150</v>
      </c>
      <c r="F864" s="104">
        <v>0</v>
      </c>
    </row>
    <row r="865" ht="18" customHeight="1" spans="1:6">
      <c r="A865" s="97"/>
      <c r="B865" s="97"/>
      <c r="C865" s="115"/>
      <c r="D865" s="97" t="s">
        <v>2151</v>
      </c>
      <c r="E865" s="103" t="s">
        <v>2152</v>
      </c>
      <c r="F865" s="104">
        <v>363</v>
      </c>
    </row>
    <row r="866" ht="18" customHeight="1" spans="1:6">
      <c r="A866" s="97"/>
      <c r="B866" s="97"/>
      <c r="C866" s="115"/>
      <c r="D866" s="97" t="s">
        <v>2153</v>
      </c>
      <c r="E866" s="103" t="s">
        <v>2154</v>
      </c>
      <c r="F866" s="104">
        <v>1461</v>
      </c>
    </row>
    <row r="867" ht="18" customHeight="1" spans="1:6">
      <c r="A867" s="97"/>
      <c r="B867" s="97"/>
      <c r="C867" s="115"/>
      <c r="D867" s="97" t="s">
        <v>2155</v>
      </c>
      <c r="E867" s="103" t="s">
        <v>2156</v>
      </c>
      <c r="F867" s="104">
        <v>35</v>
      </c>
    </row>
    <row r="868" ht="18" customHeight="1" spans="1:6">
      <c r="A868" s="97"/>
      <c r="B868" s="97"/>
      <c r="C868" s="115"/>
      <c r="D868" s="97" t="s">
        <v>2157</v>
      </c>
      <c r="E868" s="103" t="s">
        <v>2158</v>
      </c>
      <c r="F868" s="104">
        <v>0</v>
      </c>
    </row>
    <row r="869" ht="18" customHeight="1" spans="1:6">
      <c r="A869" s="97"/>
      <c r="B869" s="97"/>
      <c r="C869" s="115"/>
      <c r="D869" s="97" t="s">
        <v>2159</v>
      </c>
      <c r="E869" s="103" t="s">
        <v>2160</v>
      </c>
      <c r="F869" s="104">
        <v>0</v>
      </c>
    </row>
    <row r="870" ht="18" customHeight="1" spans="1:6">
      <c r="A870" s="97"/>
      <c r="B870" s="97"/>
      <c r="C870" s="115"/>
      <c r="D870" s="97" t="s">
        <v>2161</v>
      </c>
      <c r="E870" s="103" t="s">
        <v>2162</v>
      </c>
      <c r="F870" s="104">
        <v>1</v>
      </c>
    </row>
    <row r="871" ht="18" customHeight="1" spans="1:6">
      <c r="A871" s="97"/>
      <c r="B871" s="97"/>
      <c r="C871" s="115"/>
      <c r="D871" s="97" t="s">
        <v>2163</v>
      </c>
      <c r="E871" s="103" t="s">
        <v>2164</v>
      </c>
      <c r="F871" s="104">
        <v>186</v>
      </c>
    </row>
    <row r="872" ht="18" customHeight="1" spans="1:6">
      <c r="A872" s="97"/>
      <c r="B872" s="97"/>
      <c r="C872" s="115"/>
      <c r="D872" s="97" t="s">
        <v>2165</v>
      </c>
      <c r="E872" s="103" t="s">
        <v>2166</v>
      </c>
      <c r="F872" s="104">
        <v>5812</v>
      </c>
    </row>
    <row r="873" ht="18" customHeight="1" spans="1:6">
      <c r="A873" s="97"/>
      <c r="B873" s="97"/>
      <c r="C873" s="115"/>
      <c r="D873" s="97" t="s">
        <v>2167</v>
      </c>
      <c r="E873" s="103" t="s">
        <v>2168</v>
      </c>
      <c r="F873" s="104">
        <v>9</v>
      </c>
    </row>
    <row r="874" ht="18" customHeight="1" spans="1:6">
      <c r="A874" s="97"/>
      <c r="B874" s="97"/>
      <c r="C874" s="115"/>
      <c r="D874" s="97" t="s">
        <v>2169</v>
      </c>
      <c r="E874" s="103" t="s">
        <v>2170</v>
      </c>
      <c r="F874" s="104">
        <v>0</v>
      </c>
    </row>
    <row r="875" ht="18" customHeight="1" spans="1:6">
      <c r="A875" s="97"/>
      <c r="B875" s="97"/>
      <c r="C875" s="115"/>
      <c r="D875" s="97" t="s">
        <v>2171</v>
      </c>
      <c r="E875" s="103" t="s">
        <v>2172</v>
      </c>
      <c r="F875" s="104">
        <v>458</v>
      </c>
    </row>
    <row r="876" ht="18" customHeight="1" spans="1:6">
      <c r="A876" s="97"/>
      <c r="B876" s="97"/>
      <c r="C876" s="115"/>
      <c r="D876" s="97" t="s">
        <v>2173</v>
      </c>
      <c r="E876" s="98" t="s">
        <v>2174</v>
      </c>
      <c r="F876" s="99">
        <f>SUM(F877:F900)</f>
        <v>2188</v>
      </c>
    </row>
    <row r="877" ht="18" customHeight="1" spans="1:6">
      <c r="A877" s="97"/>
      <c r="B877" s="97"/>
      <c r="C877" s="115"/>
      <c r="D877" s="97" t="s">
        <v>2175</v>
      </c>
      <c r="E877" s="103" t="s">
        <v>171</v>
      </c>
      <c r="F877" s="104">
        <v>294</v>
      </c>
    </row>
    <row r="878" ht="18" customHeight="1" spans="1:6">
      <c r="A878" s="97"/>
      <c r="B878" s="97"/>
      <c r="C878" s="115"/>
      <c r="D878" s="97" t="s">
        <v>2176</v>
      </c>
      <c r="E878" s="103" t="s">
        <v>174</v>
      </c>
      <c r="F878" s="104">
        <v>0</v>
      </c>
    </row>
    <row r="879" ht="18" customHeight="1" spans="1:6">
      <c r="A879" s="97"/>
      <c r="B879" s="97"/>
      <c r="C879" s="115"/>
      <c r="D879" s="97" t="s">
        <v>2177</v>
      </c>
      <c r="E879" s="103" t="s">
        <v>177</v>
      </c>
      <c r="F879" s="104">
        <v>0</v>
      </c>
    </row>
    <row r="880" ht="18" customHeight="1" spans="1:6">
      <c r="A880" s="97"/>
      <c r="B880" s="97"/>
      <c r="C880" s="115"/>
      <c r="D880" s="97" t="s">
        <v>2178</v>
      </c>
      <c r="E880" s="103" t="s">
        <v>2179</v>
      </c>
      <c r="F880" s="104">
        <v>227</v>
      </c>
    </row>
    <row r="881" ht="18" customHeight="1" spans="1:6">
      <c r="A881" s="97"/>
      <c r="B881" s="97"/>
      <c r="C881" s="115"/>
      <c r="D881" s="97" t="s">
        <v>2180</v>
      </c>
      <c r="E881" s="103" t="s">
        <v>2181</v>
      </c>
      <c r="F881" s="104">
        <v>843</v>
      </c>
    </row>
    <row r="882" ht="18" customHeight="1" spans="1:6">
      <c r="A882" s="97"/>
      <c r="B882" s="97"/>
      <c r="C882" s="115"/>
      <c r="D882" s="97" t="s">
        <v>2182</v>
      </c>
      <c r="E882" s="103" t="s">
        <v>2183</v>
      </c>
      <c r="F882" s="104">
        <v>0</v>
      </c>
    </row>
    <row r="883" ht="18" customHeight="1" spans="1:6">
      <c r="A883" s="97"/>
      <c r="B883" s="97"/>
      <c r="C883" s="115"/>
      <c r="D883" s="97" t="s">
        <v>2184</v>
      </c>
      <c r="E883" s="103" t="s">
        <v>2185</v>
      </c>
      <c r="F883" s="104">
        <v>63</v>
      </c>
    </row>
    <row r="884" ht="18" customHeight="1" spans="1:6">
      <c r="A884" s="97"/>
      <c r="B884" s="97"/>
      <c r="C884" s="115"/>
      <c r="D884" s="97" t="s">
        <v>2186</v>
      </c>
      <c r="E884" s="103" t="s">
        <v>2187</v>
      </c>
      <c r="F884" s="104">
        <v>0</v>
      </c>
    </row>
    <row r="885" ht="18" customHeight="1" spans="1:6">
      <c r="A885" s="97"/>
      <c r="B885" s="97"/>
      <c r="C885" s="115"/>
      <c r="D885" s="97" t="s">
        <v>2188</v>
      </c>
      <c r="E885" s="103" t="s">
        <v>2189</v>
      </c>
      <c r="F885" s="104">
        <v>0</v>
      </c>
    </row>
    <row r="886" ht="18" customHeight="1" spans="1:6">
      <c r="A886" s="97"/>
      <c r="B886" s="97"/>
      <c r="C886" s="115"/>
      <c r="D886" s="97" t="s">
        <v>2190</v>
      </c>
      <c r="E886" s="103" t="s">
        <v>2191</v>
      </c>
      <c r="F886" s="104">
        <v>0</v>
      </c>
    </row>
    <row r="887" ht="18" customHeight="1" spans="1:6">
      <c r="A887" s="97"/>
      <c r="B887" s="97"/>
      <c r="C887" s="115"/>
      <c r="D887" s="97" t="s">
        <v>2192</v>
      </c>
      <c r="E887" s="103" t="s">
        <v>2193</v>
      </c>
      <c r="F887" s="104">
        <v>0</v>
      </c>
    </row>
    <row r="888" ht="18" customHeight="1" spans="1:6">
      <c r="A888" s="97"/>
      <c r="B888" s="97"/>
      <c r="C888" s="115"/>
      <c r="D888" s="97" t="s">
        <v>2194</v>
      </c>
      <c r="E888" s="103" t="s">
        <v>2195</v>
      </c>
      <c r="F888" s="104">
        <v>0</v>
      </c>
    </row>
    <row r="889" ht="18" customHeight="1" spans="1:6">
      <c r="A889" s="97"/>
      <c r="B889" s="97"/>
      <c r="C889" s="115"/>
      <c r="D889" s="97" t="s">
        <v>2196</v>
      </c>
      <c r="E889" s="103" t="s">
        <v>2197</v>
      </c>
      <c r="F889" s="104">
        <v>0</v>
      </c>
    </row>
    <row r="890" ht="18" customHeight="1" spans="1:6">
      <c r="A890" s="97"/>
      <c r="B890" s="97"/>
      <c r="C890" s="115"/>
      <c r="D890" s="97" t="s">
        <v>2198</v>
      </c>
      <c r="E890" s="103" t="s">
        <v>2199</v>
      </c>
      <c r="F890" s="104">
        <v>0</v>
      </c>
    </row>
    <row r="891" ht="18" customHeight="1" spans="1:6">
      <c r="A891" s="97"/>
      <c r="B891" s="97"/>
      <c r="C891" s="115"/>
      <c r="D891" s="97" t="s">
        <v>2200</v>
      </c>
      <c r="E891" s="103" t="s">
        <v>2201</v>
      </c>
      <c r="F891" s="104">
        <v>0</v>
      </c>
    </row>
    <row r="892" ht="18" customHeight="1" spans="1:6">
      <c r="A892" s="97"/>
      <c r="B892" s="97"/>
      <c r="C892" s="115"/>
      <c r="D892" s="97" t="s">
        <v>2202</v>
      </c>
      <c r="E892" s="103" t="s">
        <v>2203</v>
      </c>
      <c r="F892" s="104">
        <v>0</v>
      </c>
    </row>
    <row r="893" ht="18" customHeight="1" spans="1:6">
      <c r="A893" s="97"/>
      <c r="B893" s="97"/>
      <c r="C893" s="115"/>
      <c r="D893" s="97" t="s">
        <v>2204</v>
      </c>
      <c r="E893" s="103" t="s">
        <v>2205</v>
      </c>
      <c r="F893" s="104">
        <v>0</v>
      </c>
    </row>
    <row r="894" ht="18" customHeight="1" spans="1:6">
      <c r="A894" s="97"/>
      <c r="B894" s="97"/>
      <c r="C894" s="115"/>
      <c r="D894" s="97" t="s">
        <v>2206</v>
      </c>
      <c r="E894" s="103" t="s">
        <v>2207</v>
      </c>
      <c r="F894" s="104">
        <v>0</v>
      </c>
    </row>
    <row r="895" ht="18" customHeight="1" spans="1:6">
      <c r="A895" s="97"/>
      <c r="B895" s="97"/>
      <c r="C895" s="115"/>
      <c r="D895" s="97" t="s">
        <v>2208</v>
      </c>
      <c r="E895" s="103" t="s">
        <v>2209</v>
      </c>
      <c r="F895" s="104">
        <v>0</v>
      </c>
    </row>
    <row r="896" ht="18" customHeight="1" spans="1:6">
      <c r="A896" s="97"/>
      <c r="B896" s="97"/>
      <c r="C896" s="115"/>
      <c r="D896" s="97" t="s">
        <v>2210</v>
      </c>
      <c r="E896" s="103" t="s">
        <v>2211</v>
      </c>
      <c r="F896" s="104">
        <v>250</v>
      </c>
    </row>
    <row r="897" ht="18" customHeight="1" spans="1:6">
      <c r="A897" s="97"/>
      <c r="B897" s="97"/>
      <c r="C897" s="115"/>
      <c r="D897" s="97" t="s">
        <v>2212</v>
      </c>
      <c r="E897" s="103" t="s">
        <v>2213</v>
      </c>
      <c r="F897" s="104">
        <v>0</v>
      </c>
    </row>
    <row r="898" ht="18" customHeight="1" spans="1:6">
      <c r="A898" s="97"/>
      <c r="B898" s="97"/>
      <c r="C898" s="115"/>
      <c r="D898" s="97" t="s">
        <v>2214</v>
      </c>
      <c r="E898" s="103" t="s">
        <v>2215</v>
      </c>
      <c r="F898" s="104">
        <v>0</v>
      </c>
    </row>
    <row r="899" ht="18" customHeight="1" spans="1:6">
      <c r="A899" s="97"/>
      <c r="B899" s="97"/>
      <c r="C899" s="115"/>
      <c r="D899" s="97" t="s">
        <v>2216</v>
      </c>
      <c r="E899" s="103" t="s">
        <v>2144</v>
      </c>
      <c r="F899" s="104">
        <v>0</v>
      </c>
    </row>
    <row r="900" ht="18" customHeight="1" spans="1:6">
      <c r="A900" s="97"/>
      <c r="B900" s="97"/>
      <c r="C900" s="115"/>
      <c r="D900" s="97" t="s">
        <v>2217</v>
      </c>
      <c r="E900" s="103" t="s">
        <v>2218</v>
      </c>
      <c r="F900" s="104">
        <v>511</v>
      </c>
    </row>
    <row r="901" ht="18" customHeight="1" spans="1:6">
      <c r="A901" s="97"/>
      <c r="B901" s="97"/>
      <c r="C901" s="115"/>
      <c r="D901" s="97" t="s">
        <v>2219</v>
      </c>
      <c r="E901" s="98" t="s">
        <v>2220</v>
      </c>
      <c r="F901" s="99">
        <f>SUM(F902:F928)</f>
        <v>25596</v>
      </c>
    </row>
    <row r="902" ht="18" customHeight="1" spans="1:6">
      <c r="A902" s="97"/>
      <c r="B902" s="97"/>
      <c r="C902" s="115"/>
      <c r="D902" s="97" t="s">
        <v>2221</v>
      </c>
      <c r="E902" s="103" t="s">
        <v>171</v>
      </c>
      <c r="F902" s="104">
        <v>370</v>
      </c>
    </row>
    <row r="903" ht="18" customHeight="1" spans="1:6">
      <c r="A903" s="97"/>
      <c r="B903" s="97"/>
      <c r="C903" s="115"/>
      <c r="D903" s="97" t="s">
        <v>2222</v>
      </c>
      <c r="E903" s="103" t="s">
        <v>174</v>
      </c>
      <c r="F903" s="104">
        <v>0</v>
      </c>
    </row>
    <row r="904" ht="18" customHeight="1" spans="1:6">
      <c r="A904" s="97"/>
      <c r="B904" s="97"/>
      <c r="C904" s="115"/>
      <c r="D904" s="97" t="s">
        <v>2223</v>
      </c>
      <c r="E904" s="103" t="s">
        <v>177</v>
      </c>
      <c r="F904" s="104">
        <v>0</v>
      </c>
    </row>
    <row r="905" ht="18" customHeight="1" spans="1:6">
      <c r="A905" s="97"/>
      <c r="B905" s="97"/>
      <c r="C905" s="115"/>
      <c r="D905" s="97" t="s">
        <v>2224</v>
      </c>
      <c r="E905" s="103" t="s">
        <v>2225</v>
      </c>
      <c r="F905" s="104">
        <v>15</v>
      </c>
    </row>
    <row r="906" ht="18" customHeight="1" spans="1:6">
      <c r="A906" s="97"/>
      <c r="B906" s="97"/>
      <c r="C906" s="115"/>
      <c r="D906" s="97" t="s">
        <v>2226</v>
      </c>
      <c r="E906" s="103" t="s">
        <v>2227</v>
      </c>
      <c r="F906" s="104">
        <v>1494</v>
      </c>
    </row>
    <row r="907" ht="18" customHeight="1" spans="1:6">
      <c r="A907" s="97"/>
      <c r="B907" s="97"/>
      <c r="C907" s="115"/>
      <c r="D907" s="97" t="s">
        <v>2228</v>
      </c>
      <c r="E907" s="103" t="s">
        <v>2229</v>
      </c>
      <c r="F907" s="104">
        <v>76</v>
      </c>
    </row>
    <row r="908" ht="18" customHeight="1" spans="1:6">
      <c r="A908" s="97"/>
      <c r="B908" s="97"/>
      <c r="C908" s="115"/>
      <c r="D908" s="97" t="s">
        <v>2230</v>
      </c>
      <c r="E908" s="103" t="s">
        <v>2231</v>
      </c>
      <c r="F908" s="104">
        <v>0</v>
      </c>
    </row>
    <row r="909" ht="18" customHeight="1" spans="1:6">
      <c r="A909" s="97"/>
      <c r="B909" s="97"/>
      <c r="C909" s="115"/>
      <c r="D909" s="97" t="s">
        <v>2232</v>
      </c>
      <c r="E909" s="103" t="s">
        <v>2233</v>
      </c>
      <c r="F909" s="104">
        <v>41</v>
      </c>
    </row>
    <row r="910" ht="18" customHeight="1" spans="1:6">
      <c r="A910" s="97"/>
      <c r="B910" s="97"/>
      <c r="C910" s="115"/>
      <c r="D910" s="97" t="s">
        <v>2234</v>
      </c>
      <c r="E910" s="103" t="s">
        <v>2235</v>
      </c>
      <c r="F910" s="104">
        <v>0</v>
      </c>
    </row>
    <row r="911" ht="18" customHeight="1" spans="1:6">
      <c r="A911" s="97"/>
      <c r="B911" s="97"/>
      <c r="C911" s="115"/>
      <c r="D911" s="97" t="s">
        <v>2236</v>
      </c>
      <c r="E911" s="103" t="s">
        <v>2237</v>
      </c>
      <c r="F911" s="104">
        <v>0</v>
      </c>
    </row>
    <row r="912" ht="18" customHeight="1" spans="1:6">
      <c r="A912" s="97"/>
      <c r="B912" s="97"/>
      <c r="C912" s="115"/>
      <c r="D912" s="97" t="s">
        <v>2238</v>
      </c>
      <c r="E912" s="103" t="s">
        <v>2239</v>
      </c>
      <c r="F912" s="104">
        <v>119</v>
      </c>
    </row>
    <row r="913" ht="18" customHeight="1" spans="1:6">
      <c r="A913" s="97"/>
      <c r="B913" s="97"/>
      <c r="C913" s="115"/>
      <c r="D913" s="97" t="s">
        <v>2240</v>
      </c>
      <c r="E913" s="103" t="s">
        <v>2241</v>
      </c>
      <c r="F913" s="104">
        <v>7</v>
      </c>
    </row>
    <row r="914" ht="18" customHeight="1" spans="1:6">
      <c r="A914" s="97"/>
      <c r="B914" s="97"/>
      <c r="C914" s="115"/>
      <c r="D914" s="97" t="s">
        <v>2242</v>
      </c>
      <c r="E914" s="103" t="s">
        <v>2243</v>
      </c>
      <c r="F914" s="104">
        <v>0</v>
      </c>
    </row>
    <row r="915" ht="18" customHeight="1" spans="1:6">
      <c r="A915" s="97"/>
      <c r="B915" s="97"/>
      <c r="C915" s="115"/>
      <c r="D915" s="97" t="s">
        <v>2244</v>
      </c>
      <c r="E915" s="103" t="s">
        <v>2245</v>
      </c>
      <c r="F915" s="104">
        <v>66</v>
      </c>
    </row>
    <row r="916" ht="18" customHeight="1" spans="1:6">
      <c r="A916" s="97"/>
      <c r="B916" s="97"/>
      <c r="C916" s="115"/>
      <c r="D916" s="97" t="s">
        <v>2246</v>
      </c>
      <c r="E916" s="103" t="s">
        <v>2247</v>
      </c>
      <c r="F916" s="104">
        <v>0</v>
      </c>
    </row>
    <row r="917" ht="18" customHeight="1" spans="1:6">
      <c r="A917" s="97"/>
      <c r="B917" s="97"/>
      <c r="C917" s="115"/>
      <c r="D917" s="97" t="s">
        <v>2248</v>
      </c>
      <c r="E917" s="103" t="s">
        <v>2249</v>
      </c>
      <c r="F917" s="104">
        <v>0</v>
      </c>
    </row>
    <row r="918" ht="18" customHeight="1" spans="1:6">
      <c r="A918" s="97"/>
      <c r="B918" s="97"/>
      <c r="C918" s="115"/>
      <c r="D918" s="97" t="s">
        <v>2250</v>
      </c>
      <c r="E918" s="103" t="s">
        <v>2251</v>
      </c>
      <c r="F918" s="104">
        <v>51</v>
      </c>
    </row>
    <row r="919" ht="18" customHeight="1" spans="1:6">
      <c r="A919" s="97"/>
      <c r="B919" s="97"/>
      <c r="C919" s="115"/>
      <c r="D919" s="97" t="s">
        <v>2252</v>
      </c>
      <c r="E919" s="103" t="s">
        <v>2253</v>
      </c>
      <c r="F919" s="104">
        <v>0</v>
      </c>
    </row>
    <row r="920" ht="18" customHeight="1" spans="1:6">
      <c r="A920" s="97"/>
      <c r="B920" s="97"/>
      <c r="C920" s="115"/>
      <c r="D920" s="97" t="s">
        <v>2254</v>
      </c>
      <c r="E920" s="103" t="s">
        <v>2255</v>
      </c>
      <c r="F920" s="104">
        <v>0</v>
      </c>
    </row>
    <row r="921" ht="18" customHeight="1" spans="1:6">
      <c r="A921" s="97"/>
      <c r="B921" s="97"/>
      <c r="C921" s="115"/>
      <c r="D921" s="97" t="s">
        <v>2256</v>
      </c>
      <c r="E921" s="103" t="s">
        <v>2257</v>
      </c>
      <c r="F921" s="104">
        <v>0</v>
      </c>
    </row>
    <row r="922" ht="18" customHeight="1" spans="1:6">
      <c r="A922" s="97"/>
      <c r="B922" s="97"/>
      <c r="C922" s="115"/>
      <c r="D922" s="97" t="s">
        <v>2258</v>
      </c>
      <c r="E922" s="103" t="s">
        <v>2259</v>
      </c>
      <c r="F922" s="104">
        <v>0</v>
      </c>
    </row>
    <row r="923" ht="18" customHeight="1" spans="1:6">
      <c r="A923" s="97"/>
      <c r="B923" s="97"/>
      <c r="C923" s="115"/>
      <c r="D923" s="97" t="s">
        <v>2260</v>
      </c>
      <c r="E923" s="103" t="s">
        <v>2203</v>
      </c>
      <c r="F923" s="104">
        <v>0</v>
      </c>
    </row>
    <row r="924" ht="18" customHeight="1" spans="1:6">
      <c r="A924" s="97"/>
      <c r="B924" s="97"/>
      <c r="C924" s="115"/>
      <c r="D924" s="97" t="s">
        <v>2261</v>
      </c>
      <c r="E924" s="103" t="s">
        <v>2262</v>
      </c>
      <c r="F924" s="104">
        <v>0</v>
      </c>
    </row>
    <row r="925" ht="18" customHeight="1" spans="1:6">
      <c r="A925" s="97"/>
      <c r="B925" s="97"/>
      <c r="C925" s="115"/>
      <c r="D925" s="97" t="s">
        <v>2263</v>
      </c>
      <c r="E925" s="103" t="s">
        <v>2264</v>
      </c>
      <c r="F925" s="104">
        <v>71</v>
      </c>
    </row>
    <row r="926" ht="18" customHeight="1" spans="1:6">
      <c r="A926" s="97"/>
      <c r="B926" s="97"/>
      <c r="C926" s="115"/>
      <c r="D926" s="97" t="s">
        <v>2265</v>
      </c>
      <c r="E926" s="103" t="s">
        <v>2266</v>
      </c>
      <c r="F926" s="104">
        <v>0</v>
      </c>
    </row>
    <row r="927" ht="18" customHeight="1" spans="1:6">
      <c r="A927" s="97"/>
      <c r="B927" s="97"/>
      <c r="C927" s="115"/>
      <c r="D927" s="97" t="s">
        <v>2267</v>
      </c>
      <c r="E927" s="103" t="s">
        <v>2268</v>
      </c>
      <c r="F927" s="104">
        <v>0</v>
      </c>
    </row>
    <row r="928" ht="18" customHeight="1" spans="1:6">
      <c r="A928" s="97"/>
      <c r="B928" s="97"/>
      <c r="C928" s="115"/>
      <c r="D928" s="97" t="s">
        <v>2269</v>
      </c>
      <c r="E928" s="103" t="s">
        <v>2270</v>
      </c>
      <c r="F928" s="104">
        <v>23286</v>
      </c>
    </row>
    <row r="929" ht="18" customHeight="1" spans="1:6">
      <c r="A929" s="97"/>
      <c r="B929" s="97"/>
      <c r="C929" s="115"/>
      <c r="D929" s="97" t="s">
        <v>2271</v>
      </c>
      <c r="E929" s="98" t="s">
        <v>2272</v>
      </c>
      <c r="F929" s="99">
        <f>SUM(F930:F939)</f>
        <v>643</v>
      </c>
    </row>
    <row r="930" ht="18" customHeight="1" spans="1:6">
      <c r="A930" s="97"/>
      <c r="B930" s="97"/>
      <c r="C930" s="115"/>
      <c r="D930" s="97" t="s">
        <v>2273</v>
      </c>
      <c r="E930" s="103" t="s">
        <v>171</v>
      </c>
      <c r="F930" s="104">
        <v>0</v>
      </c>
    </row>
    <row r="931" ht="18" customHeight="1" spans="1:6">
      <c r="A931" s="97"/>
      <c r="B931" s="97"/>
      <c r="C931" s="115"/>
      <c r="D931" s="97" t="s">
        <v>2274</v>
      </c>
      <c r="E931" s="103" t="s">
        <v>174</v>
      </c>
      <c r="F931" s="104">
        <v>1</v>
      </c>
    </row>
    <row r="932" ht="18" customHeight="1" spans="1:6">
      <c r="A932" s="97"/>
      <c r="B932" s="97"/>
      <c r="C932" s="115"/>
      <c r="D932" s="97" t="s">
        <v>2275</v>
      </c>
      <c r="E932" s="103" t="s">
        <v>177</v>
      </c>
      <c r="F932" s="104">
        <v>120</v>
      </c>
    </row>
    <row r="933" ht="18" customHeight="1" spans="1:6">
      <c r="A933" s="97"/>
      <c r="B933" s="97"/>
      <c r="C933" s="115"/>
      <c r="D933" s="97" t="s">
        <v>2276</v>
      </c>
      <c r="E933" s="103" t="s">
        <v>2277</v>
      </c>
      <c r="F933" s="104">
        <v>0</v>
      </c>
    </row>
    <row r="934" ht="18" customHeight="1" spans="1:6">
      <c r="A934" s="97"/>
      <c r="B934" s="97"/>
      <c r="C934" s="115"/>
      <c r="D934" s="97" t="s">
        <v>2278</v>
      </c>
      <c r="E934" s="103" t="s">
        <v>2279</v>
      </c>
      <c r="F934" s="104">
        <v>501</v>
      </c>
    </row>
    <row r="935" ht="18" customHeight="1" spans="1:6">
      <c r="A935" s="97"/>
      <c r="B935" s="97"/>
      <c r="C935" s="115"/>
      <c r="D935" s="97" t="s">
        <v>2280</v>
      </c>
      <c r="E935" s="103" t="s">
        <v>2281</v>
      </c>
      <c r="F935" s="104">
        <v>0</v>
      </c>
    </row>
    <row r="936" ht="18" customHeight="1" spans="1:6">
      <c r="A936" s="97"/>
      <c r="B936" s="97"/>
      <c r="C936" s="115"/>
      <c r="D936" s="97" t="s">
        <v>2282</v>
      </c>
      <c r="E936" s="103" t="s">
        <v>2283</v>
      </c>
      <c r="F936" s="104">
        <v>0</v>
      </c>
    </row>
    <row r="937" ht="18" customHeight="1" spans="1:6">
      <c r="A937" s="97"/>
      <c r="B937" s="97"/>
      <c r="C937" s="115"/>
      <c r="D937" s="97" t="s">
        <v>2284</v>
      </c>
      <c r="E937" s="103" t="s">
        <v>2285</v>
      </c>
      <c r="F937" s="104">
        <v>0</v>
      </c>
    </row>
    <row r="938" ht="18" customHeight="1" spans="1:6">
      <c r="A938" s="97"/>
      <c r="B938" s="97"/>
      <c r="C938" s="115"/>
      <c r="D938" s="97" t="s">
        <v>2286</v>
      </c>
      <c r="E938" s="103" t="s">
        <v>2287</v>
      </c>
      <c r="F938" s="104">
        <v>0</v>
      </c>
    </row>
    <row r="939" ht="18" customHeight="1" spans="1:6">
      <c r="A939" s="97"/>
      <c r="B939" s="97"/>
      <c r="C939" s="115"/>
      <c r="D939" s="97" t="s">
        <v>2288</v>
      </c>
      <c r="E939" s="103" t="s">
        <v>2289</v>
      </c>
      <c r="F939" s="104">
        <v>21</v>
      </c>
    </row>
    <row r="940" ht="18" customHeight="1" spans="1:6">
      <c r="A940" s="97"/>
      <c r="B940" s="97"/>
      <c r="C940" s="115"/>
      <c r="D940" s="97" t="s">
        <v>2290</v>
      </c>
      <c r="E940" s="98" t="s">
        <v>2291</v>
      </c>
      <c r="F940" s="99">
        <f>SUM(F941:F946)</f>
        <v>3763</v>
      </c>
    </row>
    <row r="941" ht="18" customHeight="1" spans="1:6">
      <c r="A941" s="97"/>
      <c r="B941" s="97"/>
      <c r="C941" s="115"/>
      <c r="D941" s="97" t="s">
        <v>2292</v>
      </c>
      <c r="E941" s="103" t="s">
        <v>2293</v>
      </c>
      <c r="F941" s="104">
        <v>468</v>
      </c>
    </row>
    <row r="942" ht="18" customHeight="1" spans="1:6">
      <c r="A942" s="97"/>
      <c r="B942" s="97"/>
      <c r="C942" s="115"/>
      <c r="D942" s="97" t="s">
        <v>2294</v>
      </c>
      <c r="E942" s="103" t="s">
        <v>2295</v>
      </c>
      <c r="F942" s="104">
        <v>0</v>
      </c>
    </row>
    <row r="943" ht="18" customHeight="1" spans="1:6">
      <c r="A943" s="97"/>
      <c r="B943" s="97"/>
      <c r="C943" s="115"/>
      <c r="D943" s="97" t="s">
        <v>2296</v>
      </c>
      <c r="E943" s="103" t="s">
        <v>2297</v>
      </c>
      <c r="F943" s="104">
        <v>2891</v>
      </c>
    </row>
    <row r="944" ht="18" customHeight="1" spans="1:6">
      <c r="A944" s="97"/>
      <c r="B944" s="97"/>
      <c r="C944" s="115"/>
      <c r="D944" s="97" t="s">
        <v>2298</v>
      </c>
      <c r="E944" s="103" t="s">
        <v>2299</v>
      </c>
      <c r="F944" s="104">
        <v>404</v>
      </c>
    </row>
    <row r="945" ht="18" customHeight="1" spans="1:6">
      <c r="A945" s="97"/>
      <c r="B945" s="97"/>
      <c r="C945" s="115"/>
      <c r="D945" s="97" t="s">
        <v>2300</v>
      </c>
      <c r="E945" s="103" t="s">
        <v>2301</v>
      </c>
      <c r="F945" s="104">
        <v>0</v>
      </c>
    </row>
    <row r="946" ht="18" customHeight="1" spans="1:6">
      <c r="A946" s="97"/>
      <c r="B946" s="97"/>
      <c r="C946" s="115"/>
      <c r="D946" s="97" t="s">
        <v>2302</v>
      </c>
      <c r="E946" s="103" t="s">
        <v>2303</v>
      </c>
      <c r="F946" s="104">
        <v>0</v>
      </c>
    </row>
    <row r="947" ht="18" customHeight="1" spans="1:6">
      <c r="A947" s="97"/>
      <c r="B947" s="97"/>
      <c r="C947" s="115"/>
      <c r="D947" s="97" t="s">
        <v>2304</v>
      </c>
      <c r="E947" s="98" t="s">
        <v>2305</v>
      </c>
      <c r="F947" s="99">
        <f>SUM(F948:F953)</f>
        <v>24</v>
      </c>
    </row>
    <row r="948" ht="18" customHeight="1" spans="1:6">
      <c r="A948" s="97"/>
      <c r="B948" s="97"/>
      <c r="C948" s="115"/>
      <c r="D948" s="97" t="s">
        <v>2306</v>
      </c>
      <c r="E948" s="103" t="s">
        <v>2307</v>
      </c>
      <c r="F948" s="104">
        <v>0</v>
      </c>
    </row>
    <row r="949" ht="18" customHeight="1" spans="1:6">
      <c r="A949" s="97"/>
      <c r="B949" s="97"/>
      <c r="C949" s="115"/>
      <c r="D949" s="97" t="s">
        <v>2308</v>
      </c>
      <c r="E949" s="103" t="s">
        <v>2309</v>
      </c>
      <c r="F949" s="104">
        <v>0</v>
      </c>
    </row>
    <row r="950" ht="18" customHeight="1" spans="1:6">
      <c r="A950" s="97"/>
      <c r="B950" s="97"/>
      <c r="C950" s="115"/>
      <c r="D950" s="97" t="s">
        <v>2310</v>
      </c>
      <c r="E950" s="103" t="s">
        <v>2311</v>
      </c>
      <c r="F950" s="104">
        <v>24</v>
      </c>
    </row>
    <row r="951" ht="18" customHeight="1" spans="1:6">
      <c r="A951" s="97"/>
      <c r="B951" s="97"/>
      <c r="C951" s="115"/>
      <c r="D951" s="97" t="s">
        <v>2312</v>
      </c>
      <c r="E951" s="103" t="s">
        <v>2313</v>
      </c>
      <c r="F951" s="104">
        <v>0</v>
      </c>
    </row>
    <row r="952" ht="18" customHeight="1" spans="1:6">
      <c r="A952" s="97"/>
      <c r="B952" s="97"/>
      <c r="C952" s="115"/>
      <c r="D952" s="97" t="s">
        <v>2314</v>
      </c>
      <c r="E952" s="103" t="s">
        <v>2315</v>
      </c>
      <c r="F952" s="104">
        <v>0</v>
      </c>
    </row>
    <row r="953" ht="18" customHeight="1" spans="1:6">
      <c r="A953" s="97"/>
      <c r="B953" s="97"/>
      <c r="C953" s="115"/>
      <c r="D953" s="97" t="s">
        <v>2316</v>
      </c>
      <c r="E953" s="103" t="s">
        <v>2317</v>
      </c>
      <c r="F953" s="104">
        <v>0</v>
      </c>
    </row>
    <row r="954" ht="18" customHeight="1" spans="1:6">
      <c r="A954" s="97"/>
      <c r="B954" s="97"/>
      <c r="C954" s="115"/>
      <c r="D954" s="97" t="s">
        <v>2318</v>
      </c>
      <c r="E954" s="98" t="s">
        <v>2319</v>
      </c>
      <c r="F954" s="99">
        <f>SUM(F955:F956)</f>
        <v>0</v>
      </c>
    </row>
    <row r="955" ht="18" customHeight="1" spans="1:6">
      <c r="A955" s="97"/>
      <c r="B955" s="97"/>
      <c r="C955" s="115"/>
      <c r="D955" s="97" t="s">
        <v>2320</v>
      </c>
      <c r="E955" s="103" t="s">
        <v>2321</v>
      </c>
      <c r="F955" s="104">
        <v>0</v>
      </c>
    </row>
    <row r="956" ht="18" customHeight="1" spans="1:6">
      <c r="A956" s="97"/>
      <c r="B956" s="97"/>
      <c r="C956" s="115"/>
      <c r="D956" s="97" t="s">
        <v>2322</v>
      </c>
      <c r="E956" s="103" t="s">
        <v>2323</v>
      </c>
      <c r="F956" s="104">
        <v>0</v>
      </c>
    </row>
    <row r="957" ht="18" customHeight="1" spans="1:6">
      <c r="A957" s="97"/>
      <c r="B957" s="97"/>
      <c r="C957" s="115"/>
      <c r="D957" s="97" t="s">
        <v>2324</v>
      </c>
      <c r="E957" s="98" t="s">
        <v>2325</v>
      </c>
      <c r="F957" s="99">
        <f>SUM(F958:F959)</f>
        <v>69</v>
      </c>
    </row>
    <row r="958" ht="18" customHeight="1" spans="1:6">
      <c r="A958" s="97"/>
      <c r="B958" s="97"/>
      <c r="C958" s="115"/>
      <c r="D958" s="97" t="s">
        <v>2326</v>
      </c>
      <c r="E958" s="103" t="s">
        <v>2327</v>
      </c>
      <c r="F958" s="104">
        <v>0</v>
      </c>
    </row>
    <row r="959" ht="18" customHeight="1" spans="1:6">
      <c r="A959" s="97"/>
      <c r="B959" s="97"/>
      <c r="C959" s="115"/>
      <c r="D959" s="97" t="s">
        <v>2328</v>
      </c>
      <c r="E959" s="103" t="s">
        <v>2329</v>
      </c>
      <c r="F959" s="104">
        <v>69</v>
      </c>
    </row>
    <row r="960" ht="18" customHeight="1" spans="1:6">
      <c r="A960" s="97"/>
      <c r="B960" s="97"/>
      <c r="C960" s="115"/>
      <c r="D960" s="97" t="s">
        <v>2330</v>
      </c>
      <c r="E960" s="98" t="s">
        <v>2331</v>
      </c>
      <c r="F960" s="99">
        <f>F961+F984+F994+F1004+F1009+F1016+F1021</f>
        <v>16390</v>
      </c>
    </row>
    <row r="961" ht="18" customHeight="1" spans="1:6">
      <c r="A961" s="97"/>
      <c r="B961" s="97"/>
      <c r="C961" s="115"/>
      <c r="D961" s="97" t="s">
        <v>2332</v>
      </c>
      <c r="E961" s="98" t="s">
        <v>2333</v>
      </c>
      <c r="F961" s="99">
        <f>SUM(F962:F983)</f>
        <v>9386</v>
      </c>
    </row>
    <row r="962" ht="18" customHeight="1" spans="1:6">
      <c r="A962" s="97"/>
      <c r="B962" s="97"/>
      <c r="C962" s="115"/>
      <c r="D962" s="97" t="s">
        <v>2334</v>
      </c>
      <c r="E962" s="103" t="s">
        <v>171</v>
      </c>
      <c r="F962" s="104">
        <v>330</v>
      </c>
    </row>
    <row r="963" ht="18" customHeight="1" spans="1:6">
      <c r="A963" s="97"/>
      <c r="B963" s="97"/>
      <c r="C963" s="115"/>
      <c r="D963" s="97" t="s">
        <v>2335</v>
      </c>
      <c r="E963" s="103" t="s">
        <v>174</v>
      </c>
      <c r="F963" s="104">
        <v>360</v>
      </c>
    </row>
    <row r="964" ht="18" customHeight="1" spans="1:6">
      <c r="A964" s="97"/>
      <c r="B964" s="97"/>
      <c r="C964" s="115"/>
      <c r="D964" s="97" t="s">
        <v>2336</v>
      </c>
      <c r="E964" s="103" t="s">
        <v>177</v>
      </c>
      <c r="F964" s="104">
        <v>0</v>
      </c>
    </row>
    <row r="965" ht="18" customHeight="1" spans="1:6">
      <c r="A965" s="97"/>
      <c r="B965" s="97"/>
      <c r="C965" s="115"/>
      <c r="D965" s="97" t="s">
        <v>2337</v>
      </c>
      <c r="E965" s="103" t="s">
        <v>2338</v>
      </c>
      <c r="F965" s="104">
        <v>717</v>
      </c>
    </row>
    <row r="966" ht="18" customHeight="1" spans="1:6">
      <c r="A966" s="97"/>
      <c r="B966" s="97"/>
      <c r="C966" s="115"/>
      <c r="D966" s="97" t="s">
        <v>2339</v>
      </c>
      <c r="E966" s="103" t="s">
        <v>2340</v>
      </c>
      <c r="F966" s="104">
        <v>6031</v>
      </c>
    </row>
    <row r="967" ht="18" customHeight="1" spans="1:6">
      <c r="A967" s="97"/>
      <c r="B967" s="97"/>
      <c r="C967" s="115"/>
      <c r="D967" s="97" t="s">
        <v>2341</v>
      </c>
      <c r="E967" s="103" t="s">
        <v>2342</v>
      </c>
      <c r="F967" s="104">
        <v>0</v>
      </c>
    </row>
    <row r="968" ht="18" customHeight="1" spans="1:6">
      <c r="A968" s="97"/>
      <c r="B968" s="97"/>
      <c r="C968" s="115"/>
      <c r="D968" s="97" t="s">
        <v>2343</v>
      </c>
      <c r="E968" s="103" t="s">
        <v>2344</v>
      </c>
      <c r="F968" s="104">
        <v>0</v>
      </c>
    </row>
    <row r="969" ht="18" customHeight="1" spans="1:6">
      <c r="A969" s="97"/>
      <c r="B969" s="97"/>
      <c r="C969" s="115"/>
      <c r="D969" s="97" t="s">
        <v>2345</v>
      </c>
      <c r="E969" s="103" t="s">
        <v>2346</v>
      </c>
      <c r="F969" s="104">
        <v>0</v>
      </c>
    </row>
    <row r="970" ht="18" customHeight="1" spans="1:6">
      <c r="A970" s="97"/>
      <c r="B970" s="97"/>
      <c r="C970" s="115"/>
      <c r="D970" s="97" t="s">
        <v>2347</v>
      </c>
      <c r="E970" s="103" t="s">
        <v>2348</v>
      </c>
      <c r="F970" s="104">
        <v>0</v>
      </c>
    </row>
    <row r="971" ht="18" customHeight="1" spans="1:6">
      <c r="A971" s="97"/>
      <c r="B971" s="97"/>
      <c r="C971" s="115"/>
      <c r="D971" s="97" t="s">
        <v>2349</v>
      </c>
      <c r="E971" s="103" t="s">
        <v>2350</v>
      </c>
      <c r="F971" s="104">
        <v>0</v>
      </c>
    </row>
    <row r="972" ht="18" customHeight="1" spans="1:6">
      <c r="A972" s="97"/>
      <c r="B972" s="97"/>
      <c r="C972" s="115"/>
      <c r="D972" s="97" t="s">
        <v>2351</v>
      </c>
      <c r="E972" s="103" t="s">
        <v>2352</v>
      </c>
      <c r="F972" s="104">
        <v>0</v>
      </c>
    </row>
    <row r="973" ht="18" customHeight="1" spans="1:6">
      <c r="A973" s="97"/>
      <c r="B973" s="97"/>
      <c r="C973" s="115"/>
      <c r="D973" s="97" t="s">
        <v>2353</v>
      </c>
      <c r="E973" s="103" t="s">
        <v>2354</v>
      </c>
      <c r="F973" s="104">
        <v>0</v>
      </c>
    </row>
    <row r="974" ht="18" customHeight="1" spans="1:6">
      <c r="A974" s="97"/>
      <c r="B974" s="97"/>
      <c r="C974" s="115"/>
      <c r="D974" s="97" t="s">
        <v>2355</v>
      </c>
      <c r="E974" s="103" t="s">
        <v>2356</v>
      </c>
      <c r="F974" s="104">
        <v>0</v>
      </c>
    </row>
    <row r="975" ht="18" customHeight="1" spans="1:6">
      <c r="A975" s="97"/>
      <c r="B975" s="97"/>
      <c r="C975" s="115"/>
      <c r="D975" s="97" t="s">
        <v>2357</v>
      </c>
      <c r="E975" s="103" t="s">
        <v>2358</v>
      </c>
      <c r="F975" s="104">
        <v>0</v>
      </c>
    </row>
    <row r="976" ht="18" customHeight="1" spans="1:6">
      <c r="A976" s="97"/>
      <c r="B976" s="97"/>
      <c r="C976" s="115"/>
      <c r="D976" s="97" t="s">
        <v>2359</v>
      </c>
      <c r="E976" s="103" t="s">
        <v>2360</v>
      </c>
      <c r="F976" s="104">
        <v>0</v>
      </c>
    </row>
    <row r="977" ht="18" customHeight="1" spans="1:6">
      <c r="A977" s="97"/>
      <c r="B977" s="97"/>
      <c r="C977" s="115"/>
      <c r="D977" s="97" t="s">
        <v>2361</v>
      </c>
      <c r="E977" s="103" t="s">
        <v>2362</v>
      </c>
      <c r="F977" s="104">
        <v>0</v>
      </c>
    </row>
    <row r="978" ht="18" customHeight="1" spans="1:6">
      <c r="A978" s="97"/>
      <c r="B978" s="97"/>
      <c r="C978" s="115"/>
      <c r="D978" s="97" t="s">
        <v>2363</v>
      </c>
      <c r="E978" s="103" t="s">
        <v>2364</v>
      </c>
      <c r="F978" s="104">
        <v>0</v>
      </c>
    </row>
    <row r="979" ht="18" customHeight="1" spans="1:6">
      <c r="A979" s="97"/>
      <c r="B979" s="97"/>
      <c r="C979" s="115"/>
      <c r="D979" s="97" t="s">
        <v>2365</v>
      </c>
      <c r="E979" s="103" t="s">
        <v>2366</v>
      </c>
      <c r="F979" s="104">
        <v>0</v>
      </c>
    </row>
    <row r="980" ht="18" customHeight="1" spans="1:6">
      <c r="A980" s="97"/>
      <c r="B980" s="97"/>
      <c r="C980" s="115"/>
      <c r="D980" s="97" t="s">
        <v>2367</v>
      </c>
      <c r="E980" s="103" t="s">
        <v>2368</v>
      </c>
      <c r="F980" s="104">
        <v>0</v>
      </c>
    </row>
    <row r="981" ht="18" customHeight="1" spans="1:6">
      <c r="A981" s="97"/>
      <c r="B981" s="97"/>
      <c r="C981" s="115"/>
      <c r="D981" s="97" t="s">
        <v>2369</v>
      </c>
      <c r="E981" s="103" t="s">
        <v>2370</v>
      </c>
      <c r="F981" s="104">
        <v>0</v>
      </c>
    </row>
    <row r="982" ht="18" customHeight="1" spans="1:6">
      <c r="A982" s="97"/>
      <c r="B982" s="97"/>
      <c r="C982" s="115"/>
      <c r="D982" s="97" t="s">
        <v>2371</v>
      </c>
      <c r="E982" s="103" t="s">
        <v>2372</v>
      </c>
      <c r="F982" s="104">
        <v>0</v>
      </c>
    </row>
    <row r="983" ht="18" customHeight="1" spans="1:6">
      <c r="A983" s="97"/>
      <c r="B983" s="97"/>
      <c r="C983" s="115"/>
      <c r="D983" s="97" t="s">
        <v>2373</v>
      </c>
      <c r="E983" s="103" t="s">
        <v>2374</v>
      </c>
      <c r="F983" s="104">
        <v>1948</v>
      </c>
    </row>
    <row r="984" ht="18" customHeight="1" spans="1:6">
      <c r="A984" s="97"/>
      <c r="B984" s="97"/>
      <c r="C984" s="115"/>
      <c r="D984" s="97" t="s">
        <v>2375</v>
      </c>
      <c r="E984" s="98" t="s">
        <v>2376</v>
      </c>
      <c r="F984" s="99">
        <f>SUM(F985:F993)</f>
        <v>0</v>
      </c>
    </row>
    <row r="985" ht="18" customHeight="1" spans="1:6">
      <c r="A985" s="97"/>
      <c r="B985" s="97"/>
      <c r="C985" s="115"/>
      <c r="D985" s="97" t="s">
        <v>2377</v>
      </c>
      <c r="E985" s="103" t="s">
        <v>171</v>
      </c>
      <c r="F985" s="104">
        <v>0</v>
      </c>
    </row>
    <row r="986" ht="18" customHeight="1" spans="1:6">
      <c r="A986" s="97"/>
      <c r="B986" s="97"/>
      <c r="C986" s="115"/>
      <c r="D986" s="97" t="s">
        <v>2378</v>
      </c>
      <c r="E986" s="103" t="s">
        <v>174</v>
      </c>
      <c r="F986" s="104">
        <v>0</v>
      </c>
    </row>
    <row r="987" ht="18" customHeight="1" spans="1:6">
      <c r="A987" s="97"/>
      <c r="B987" s="97"/>
      <c r="C987" s="115"/>
      <c r="D987" s="97" t="s">
        <v>2379</v>
      </c>
      <c r="E987" s="103" t="s">
        <v>177</v>
      </c>
      <c r="F987" s="104">
        <v>0</v>
      </c>
    </row>
    <row r="988" ht="18" customHeight="1" spans="1:6">
      <c r="A988" s="97"/>
      <c r="B988" s="97"/>
      <c r="C988" s="115"/>
      <c r="D988" s="97" t="s">
        <v>2380</v>
      </c>
      <c r="E988" s="103" t="s">
        <v>2381</v>
      </c>
      <c r="F988" s="104">
        <v>0</v>
      </c>
    </row>
    <row r="989" ht="18" customHeight="1" spans="1:6">
      <c r="A989" s="97"/>
      <c r="B989" s="97"/>
      <c r="C989" s="115"/>
      <c r="D989" s="97" t="s">
        <v>2382</v>
      </c>
      <c r="E989" s="103" t="s">
        <v>2383</v>
      </c>
      <c r="F989" s="104">
        <v>0</v>
      </c>
    </row>
    <row r="990" ht="18" customHeight="1" spans="1:6">
      <c r="A990" s="97"/>
      <c r="B990" s="97"/>
      <c r="C990" s="115"/>
      <c r="D990" s="97" t="s">
        <v>2384</v>
      </c>
      <c r="E990" s="103" t="s">
        <v>2385</v>
      </c>
      <c r="F990" s="104">
        <v>0</v>
      </c>
    </row>
    <row r="991" ht="18" customHeight="1" spans="1:6">
      <c r="A991" s="97"/>
      <c r="B991" s="97"/>
      <c r="C991" s="115"/>
      <c r="D991" s="97" t="s">
        <v>2386</v>
      </c>
      <c r="E991" s="103" t="s">
        <v>2387</v>
      </c>
      <c r="F991" s="104">
        <v>0</v>
      </c>
    </row>
    <row r="992" ht="18" customHeight="1" spans="1:6">
      <c r="A992" s="97"/>
      <c r="B992" s="97"/>
      <c r="C992" s="115"/>
      <c r="D992" s="97" t="s">
        <v>2388</v>
      </c>
      <c r="E992" s="103" t="s">
        <v>2389</v>
      </c>
      <c r="F992" s="104">
        <v>0</v>
      </c>
    </row>
    <row r="993" ht="18" customHeight="1" spans="1:6">
      <c r="A993" s="97"/>
      <c r="B993" s="97"/>
      <c r="C993" s="115"/>
      <c r="D993" s="97" t="s">
        <v>2390</v>
      </c>
      <c r="E993" s="103" t="s">
        <v>2391</v>
      </c>
      <c r="F993" s="104">
        <v>0</v>
      </c>
    </row>
    <row r="994" ht="18" customHeight="1" spans="1:6">
      <c r="A994" s="97"/>
      <c r="B994" s="97"/>
      <c r="C994" s="115"/>
      <c r="D994" s="97" t="s">
        <v>2392</v>
      </c>
      <c r="E994" s="98" t="s">
        <v>2393</v>
      </c>
      <c r="F994" s="99">
        <f>SUM(F995:F1003)</f>
        <v>0</v>
      </c>
    </row>
    <row r="995" ht="18" customHeight="1" spans="1:6">
      <c r="A995" s="97"/>
      <c r="B995" s="97"/>
      <c r="C995" s="115"/>
      <c r="D995" s="97" t="s">
        <v>2394</v>
      </c>
      <c r="E995" s="103" t="s">
        <v>171</v>
      </c>
      <c r="F995" s="104">
        <v>0</v>
      </c>
    </row>
    <row r="996" ht="18" customHeight="1" spans="1:6">
      <c r="A996" s="97"/>
      <c r="B996" s="97"/>
      <c r="C996" s="115"/>
      <c r="D996" s="97" t="s">
        <v>2395</v>
      </c>
      <c r="E996" s="103" t="s">
        <v>174</v>
      </c>
      <c r="F996" s="104">
        <v>0</v>
      </c>
    </row>
    <row r="997" ht="18" customHeight="1" spans="1:6">
      <c r="A997" s="97"/>
      <c r="B997" s="97"/>
      <c r="C997" s="115"/>
      <c r="D997" s="97" t="s">
        <v>2396</v>
      </c>
      <c r="E997" s="103" t="s">
        <v>177</v>
      </c>
      <c r="F997" s="104">
        <v>0</v>
      </c>
    </row>
    <row r="998" ht="18" customHeight="1" spans="1:6">
      <c r="A998" s="97"/>
      <c r="B998" s="97"/>
      <c r="C998" s="115"/>
      <c r="D998" s="97" t="s">
        <v>2397</v>
      </c>
      <c r="E998" s="103" t="s">
        <v>2398</v>
      </c>
      <c r="F998" s="104">
        <v>0</v>
      </c>
    </row>
    <row r="999" ht="18" customHeight="1" spans="1:6">
      <c r="A999" s="97"/>
      <c r="B999" s="97"/>
      <c r="C999" s="115"/>
      <c r="D999" s="97" t="s">
        <v>2399</v>
      </c>
      <c r="E999" s="103" t="s">
        <v>2400</v>
      </c>
      <c r="F999" s="104">
        <v>0</v>
      </c>
    </row>
    <row r="1000" ht="18" customHeight="1" spans="1:6">
      <c r="A1000" s="97"/>
      <c r="B1000" s="97"/>
      <c r="C1000" s="115"/>
      <c r="D1000" s="97" t="s">
        <v>2401</v>
      </c>
      <c r="E1000" s="103" t="s">
        <v>2402</v>
      </c>
      <c r="F1000" s="104">
        <v>0</v>
      </c>
    </row>
    <row r="1001" ht="18" customHeight="1" spans="1:6">
      <c r="A1001" s="97"/>
      <c r="B1001" s="97"/>
      <c r="C1001" s="115"/>
      <c r="D1001" s="97" t="s">
        <v>2403</v>
      </c>
      <c r="E1001" s="103" t="s">
        <v>2404</v>
      </c>
      <c r="F1001" s="104">
        <v>0</v>
      </c>
    </row>
    <row r="1002" ht="18" customHeight="1" spans="1:6">
      <c r="A1002" s="97"/>
      <c r="B1002" s="97"/>
      <c r="C1002" s="115"/>
      <c r="D1002" s="97" t="s">
        <v>2405</v>
      </c>
      <c r="E1002" s="103" t="s">
        <v>2406</v>
      </c>
      <c r="F1002" s="104">
        <v>0</v>
      </c>
    </row>
    <row r="1003" ht="18" customHeight="1" spans="1:6">
      <c r="A1003" s="97"/>
      <c r="B1003" s="97"/>
      <c r="C1003" s="115"/>
      <c r="D1003" s="97" t="s">
        <v>2407</v>
      </c>
      <c r="E1003" s="103" t="s">
        <v>2408</v>
      </c>
      <c r="F1003" s="104">
        <v>0</v>
      </c>
    </row>
    <row r="1004" ht="18" customHeight="1" spans="1:6">
      <c r="A1004" s="97"/>
      <c r="B1004" s="97"/>
      <c r="C1004" s="115"/>
      <c r="D1004" s="97" t="s">
        <v>2409</v>
      </c>
      <c r="E1004" s="98" t="s">
        <v>2410</v>
      </c>
      <c r="F1004" s="99">
        <f>SUM(F1005:F1008)</f>
        <v>0</v>
      </c>
    </row>
    <row r="1005" ht="18" customHeight="1" spans="1:6">
      <c r="A1005" s="97"/>
      <c r="B1005" s="97"/>
      <c r="C1005" s="115"/>
      <c r="D1005" s="97" t="s">
        <v>2411</v>
      </c>
      <c r="E1005" s="103" t="s">
        <v>2412</v>
      </c>
      <c r="F1005" s="104">
        <v>0</v>
      </c>
    </row>
    <row r="1006" ht="18" customHeight="1" spans="1:6">
      <c r="A1006" s="97"/>
      <c r="B1006" s="97"/>
      <c r="C1006" s="115"/>
      <c r="D1006" s="97" t="s">
        <v>2413</v>
      </c>
      <c r="E1006" s="103" t="s">
        <v>2414</v>
      </c>
      <c r="F1006" s="104">
        <v>0</v>
      </c>
    </row>
    <row r="1007" ht="18" customHeight="1" spans="1:6">
      <c r="A1007" s="97"/>
      <c r="B1007" s="97"/>
      <c r="C1007" s="115"/>
      <c r="D1007" s="97" t="s">
        <v>2415</v>
      </c>
      <c r="E1007" s="103" t="s">
        <v>2416</v>
      </c>
      <c r="F1007" s="104">
        <v>0</v>
      </c>
    </row>
    <row r="1008" ht="18" customHeight="1" spans="1:6">
      <c r="A1008" s="97"/>
      <c r="B1008" s="97"/>
      <c r="C1008" s="115"/>
      <c r="D1008" s="97" t="s">
        <v>2417</v>
      </c>
      <c r="E1008" s="103" t="s">
        <v>2418</v>
      </c>
      <c r="F1008" s="104">
        <v>0</v>
      </c>
    </row>
    <row r="1009" ht="18" customHeight="1" spans="1:6">
      <c r="A1009" s="97"/>
      <c r="B1009" s="97"/>
      <c r="C1009" s="115"/>
      <c r="D1009" s="97" t="s">
        <v>2419</v>
      </c>
      <c r="E1009" s="98" t="s">
        <v>2420</v>
      </c>
      <c r="F1009" s="99">
        <f>SUM(F1010:F1015)</f>
        <v>15</v>
      </c>
    </row>
    <row r="1010" ht="18" customHeight="1" spans="1:6">
      <c r="A1010" s="97"/>
      <c r="B1010" s="97"/>
      <c r="C1010" s="115"/>
      <c r="D1010" s="97" t="s">
        <v>2421</v>
      </c>
      <c r="E1010" s="103" t="s">
        <v>171</v>
      </c>
      <c r="F1010" s="104">
        <v>0</v>
      </c>
    </row>
    <row r="1011" ht="18" customHeight="1" spans="1:6">
      <c r="A1011" s="97"/>
      <c r="B1011" s="97"/>
      <c r="C1011" s="115"/>
      <c r="D1011" s="97" t="s">
        <v>2422</v>
      </c>
      <c r="E1011" s="103" t="s">
        <v>174</v>
      </c>
      <c r="F1011" s="104">
        <v>0</v>
      </c>
    </row>
    <row r="1012" ht="18" customHeight="1" spans="1:6">
      <c r="A1012" s="97"/>
      <c r="B1012" s="97"/>
      <c r="C1012" s="115"/>
      <c r="D1012" s="97" t="s">
        <v>2423</v>
      </c>
      <c r="E1012" s="103" t="s">
        <v>177</v>
      </c>
      <c r="F1012" s="104">
        <v>0</v>
      </c>
    </row>
    <row r="1013" ht="18" customHeight="1" spans="1:6">
      <c r="A1013" s="97"/>
      <c r="B1013" s="97"/>
      <c r="C1013" s="115"/>
      <c r="D1013" s="97" t="s">
        <v>2424</v>
      </c>
      <c r="E1013" s="103" t="s">
        <v>2389</v>
      </c>
      <c r="F1013" s="104">
        <v>0</v>
      </c>
    </row>
    <row r="1014" ht="18" customHeight="1" spans="1:6">
      <c r="A1014" s="97"/>
      <c r="B1014" s="97"/>
      <c r="C1014" s="115"/>
      <c r="D1014" s="97" t="s">
        <v>2425</v>
      </c>
      <c r="E1014" s="103" t="s">
        <v>2426</v>
      </c>
      <c r="F1014" s="104">
        <v>0</v>
      </c>
    </row>
    <row r="1015" ht="18" customHeight="1" spans="1:6">
      <c r="A1015" s="97"/>
      <c r="B1015" s="97"/>
      <c r="C1015" s="115"/>
      <c r="D1015" s="97" t="s">
        <v>2427</v>
      </c>
      <c r="E1015" s="103" t="s">
        <v>2428</v>
      </c>
      <c r="F1015" s="104">
        <v>15</v>
      </c>
    </row>
    <row r="1016" ht="18" customHeight="1" spans="1:6">
      <c r="A1016" s="97"/>
      <c r="B1016" s="97"/>
      <c r="C1016" s="115"/>
      <c r="D1016" s="97" t="s">
        <v>2429</v>
      </c>
      <c r="E1016" s="98" t="s">
        <v>2430</v>
      </c>
      <c r="F1016" s="99">
        <f>SUM(F1017:F1020)</f>
        <v>2393</v>
      </c>
    </row>
    <row r="1017" ht="18" customHeight="1" spans="1:6">
      <c r="A1017" s="97"/>
      <c r="B1017" s="97"/>
      <c r="C1017" s="115"/>
      <c r="D1017" s="97" t="s">
        <v>2431</v>
      </c>
      <c r="E1017" s="103" t="s">
        <v>2432</v>
      </c>
      <c r="F1017" s="104">
        <v>2393</v>
      </c>
    </row>
    <row r="1018" ht="18" customHeight="1" spans="1:6">
      <c r="A1018" s="97"/>
      <c r="B1018" s="97"/>
      <c r="C1018" s="115"/>
      <c r="D1018" s="97" t="s">
        <v>2433</v>
      </c>
      <c r="E1018" s="103" t="s">
        <v>2434</v>
      </c>
      <c r="F1018" s="104">
        <v>0</v>
      </c>
    </row>
    <row r="1019" ht="18" customHeight="1" spans="1:6">
      <c r="A1019" s="97"/>
      <c r="B1019" s="97"/>
      <c r="C1019" s="115"/>
      <c r="D1019" s="97" t="s">
        <v>2435</v>
      </c>
      <c r="E1019" s="103" t="s">
        <v>2436</v>
      </c>
      <c r="F1019" s="104">
        <v>0</v>
      </c>
    </row>
    <row r="1020" ht="18" customHeight="1" spans="1:6">
      <c r="A1020" s="97"/>
      <c r="B1020" s="97"/>
      <c r="C1020" s="115"/>
      <c r="D1020" s="97" t="s">
        <v>2437</v>
      </c>
      <c r="E1020" s="103" t="s">
        <v>2438</v>
      </c>
      <c r="F1020" s="104">
        <v>0</v>
      </c>
    </row>
    <row r="1021" ht="18" customHeight="1" spans="1:6">
      <c r="A1021" s="97"/>
      <c r="B1021" s="97"/>
      <c r="C1021" s="115"/>
      <c r="D1021" s="97" t="s">
        <v>2439</v>
      </c>
      <c r="E1021" s="98" t="s">
        <v>2440</v>
      </c>
      <c r="F1021" s="99">
        <f>SUM(F1022:F1023)</f>
        <v>4596</v>
      </c>
    </row>
    <row r="1022" ht="18" customHeight="1" spans="1:6">
      <c r="A1022" s="97"/>
      <c r="B1022" s="97"/>
      <c r="C1022" s="115"/>
      <c r="D1022" s="97" t="s">
        <v>2441</v>
      </c>
      <c r="E1022" s="103" t="s">
        <v>2442</v>
      </c>
      <c r="F1022" s="104">
        <v>0</v>
      </c>
    </row>
    <row r="1023" ht="18" customHeight="1" spans="1:6">
      <c r="A1023" s="97"/>
      <c r="B1023" s="97"/>
      <c r="C1023" s="115"/>
      <c r="D1023" s="97" t="s">
        <v>2443</v>
      </c>
      <c r="E1023" s="103" t="s">
        <v>2444</v>
      </c>
      <c r="F1023" s="104">
        <v>4596</v>
      </c>
    </row>
    <row r="1024" ht="18" customHeight="1" spans="1:6">
      <c r="A1024" s="97"/>
      <c r="B1024" s="97"/>
      <c r="C1024" s="115"/>
      <c r="D1024" s="97" t="s">
        <v>2445</v>
      </c>
      <c r="E1024" s="98" t="s">
        <v>2446</v>
      </c>
      <c r="F1024" s="99">
        <f>F1025+F1035+F1051+F1056+F1067+F1074+F1082</f>
        <v>92203</v>
      </c>
    </row>
    <row r="1025" ht="18" customHeight="1" spans="1:6">
      <c r="A1025" s="97"/>
      <c r="B1025" s="97"/>
      <c r="C1025" s="115"/>
      <c r="D1025" s="97" t="s">
        <v>2447</v>
      </c>
      <c r="E1025" s="98" t="s">
        <v>2448</v>
      </c>
      <c r="F1025" s="99">
        <f>SUM(F1026:F1034)</f>
        <v>0</v>
      </c>
    </row>
    <row r="1026" ht="18" customHeight="1" spans="1:6">
      <c r="A1026" s="97"/>
      <c r="B1026" s="97"/>
      <c r="C1026" s="115"/>
      <c r="D1026" s="97" t="s">
        <v>2449</v>
      </c>
      <c r="E1026" s="103" t="s">
        <v>171</v>
      </c>
      <c r="F1026" s="104">
        <v>0</v>
      </c>
    </row>
    <row r="1027" ht="18" customHeight="1" spans="1:6">
      <c r="A1027" s="97"/>
      <c r="B1027" s="97"/>
      <c r="C1027" s="115"/>
      <c r="D1027" s="97" t="s">
        <v>2450</v>
      </c>
      <c r="E1027" s="103" t="s">
        <v>174</v>
      </c>
      <c r="F1027" s="104">
        <v>0</v>
      </c>
    </row>
    <row r="1028" ht="18" customHeight="1" spans="1:6">
      <c r="A1028" s="97"/>
      <c r="B1028" s="97"/>
      <c r="C1028" s="115"/>
      <c r="D1028" s="97" t="s">
        <v>2451</v>
      </c>
      <c r="E1028" s="103" t="s">
        <v>177</v>
      </c>
      <c r="F1028" s="104">
        <v>0</v>
      </c>
    </row>
    <row r="1029" ht="18" customHeight="1" spans="1:6">
      <c r="A1029" s="97"/>
      <c r="B1029" s="97"/>
      <c r="C1029" s="115"/>
      <c r="D1029" s="97" t="s">
        <v>2452</v>
      </c>
      <c r="E1029" s="103" t="s">
        <v>2453</v>
      </c>
      <c r="F1029" s="104">
        <v>0</v>
      </c>
    </row>
    <row r="1030" ht="18" customHeight="1" spans="1:6">
      <c r="A1030" s="97"/>
      <c r="B1030" s="97"/>
      <c r="C1030" s="115"/>
      <c r="D1030" s="97" t="s">
        <v>2454</v>
      </c>
      <c r="E1030" s="103" t="s">
        <v>2455</v>
      </c>
      <c r="F1030" s="104">
        <v>0</v>
      </c>
    </row>
    <row r="1031" ht="18" customHeight="1" spans="1:6">
      <c r="A1031" s="97"/>
      <c r="B1031" s="97"/>
      <c r="C1031" s="115"/>
      <c r="D1031" s="97" t="s">
        <v>2456</v>
      </c>
      <c r="E1031" s="103" t="s">
        <v>2457</v>
      </c>
      <c r="F1031" s="104">
        <v>0</v>
      </c>
    </row>
    <row r="1032" ht="18" customHeight="1" spans="1:6">
      <c r="A1032" s="97"/>
      <c r="B1032" s="97"/>
      <c r="C1032" s="115"/>
      <c r="D1032" s="97" t="s">
        <v>2458</v>
      </c>
      <c r="E1032" s="103" t="s">
        <v>2459</v>
      </c>
      <c r="F1032" s="104">
        <v>0</v>
      </c>
    </row>
    <row r="1033" ht="18" customHeight="1" spans="1:6">
      <c r="A1033" s="97"/>
      <c r="B1033" s="97"/>
      <c r="C1033" s="115"/>
      <c r="D1033" s="97" t="s">
        <v>2460</v>
      </c>
      <c r="E1033" s="103" t="s">
        <v>2461</v>
      </c>
      <c r="F1033" s="104">
        <v>0</v>
      </c>
    </row>
    <row r="1034" ht="18" customHeight="1" spans="1:6">
      <c r="A1034" s="97"/>
      <c r="B1034" s="97"/>
      <c r="C1034" s="115"/>
      <c r="D1034" s="97" t="s">
        <v>2462</v>
      </c>
      <c r="E1034" s="103" t="s">
        <v>2463</v>
      </c>
      <c r="F1034" s="104">
        <v>0</v>
      </c>
    </row>
    <row r="1035" ht="18" customHeight="1" spans="1:6">
      <c r="A1035" s="97"/>
      <c r="B1035" s="97"/>
      <c r="C1035" s="115"/>
      <c r="D1035" s="97" t="s">
        <v>2464</v>
      </c>
      <c r="E1035" s="98" t="s">
        <v>2465</v>
      </c>
      <c r="F1035" s="99">
        <f>SUM(F1036:F1050)</f>
        <v>0</v>
      </c>
    </row>
    <row r="1036" ht="18" customHeight="1" spans="1:6">
      <c r="A1036" s="97"/>
      <c r="B1036" s="97"/>
      <c r="C1036" s="115"/>
      <c r="D1036" s="97" t="s">
        <v>2466</v>
      </c>
      <c r="E1036" s="103" t="s">
        <v>171</v>
      </c>
      <c r="F1036" s="104">
        <v>0</v>
      </c>
    </row>
    <row r="1037" ht="18" customHeight="1" spans="1:6">
      <c r="A1037" s="97"/>
      <c r="B1037" s="97"/>
      <c r="C1037" s="115"/>
      <c r="D1037" s="97" t="s">
        <v>2467</v>
      </c>
      <c r="E1037" s="103" t="s">
        <v>174</v>
      </c>
      <c r="F1037" s="104">
        <v>0</v>
      </c>
    </row>
    <row r="1038" ht="18" customHeight="1" spans="1:6">
      <c r="A1038" s="97"/>
      <c r="B1038" s="97"/>
      <c r="C1038" s="115"/>
      <c r="D1038" s="97" t="s">
        <v>2468</v>
      </c>
      <c r="E1038" s="103" t="s">
        <v>177</v>
      </c>
      <c r="F1038" s="104">
        <v>0</v>
      </c>
    </row>
    <row r="1039" ht="18" customHeight="1" spans="1:6">
      <c r="A1039" s="97"/>
      <c r="B1039" s="97"/>
      <c r="C1039" s="115"/>
      <c r="D1039" s="97" t="s">
        <v>2469</v>
      </c>
      <c r="E1039" s="103" t="s">
        <v>2470</v>
      </c>
      <c r="F1039" s="104">
        <v>0</v>
      </c>
    </row>
    <row r="1040" ht="18" customHeight="1" spans="1:6">
      <c r="A1040" s="97"/>
      <c r="B1040" s="97"/>
      <c r="C1040" s="115"/>
      <c r="D1040" s="97" t="s">
        <v>2471</v>
      </c>
      <c r="E1040" s="103" t="s">
        <v>2472</v>
      </c>
      <c r="F1040" s="104">
        <v>0</v>
      </c>
    </row>
    <row r="1041" ht="18" customHeight="1" spans="1:6">
      <c r="A1041" s="97"/>
      <c r="B1041" s="97"/>
      <c r="C1041" s="115"/>
      <c r="D1041" s="97" t="s">
        <v>2473</v>
      </c>
      <c r="E1041" s="103" t="s">
        <v>2474</v>
      </c>
      <c r="F1041" s="104">
        <v>0</v>
      </c>
    </row>
    <row r="1042" ht="18" customHeight="1" spans="1:6">
      <c r="A1042" s="97"/>
      <c r="B1042" s="97"/>
      <c r="C1042" s="115"/>
      <c r="D1042" s="97" t="s">
        <v>2475</v>
      </c>
      <c r="E1042" s="103" t="s">
        <v>2476</v>
      </c>
      <c r="F1042" s="104">
        <v>0</v>
      </c>
    </row>
    <row r="1043" ht="18" customHeight="1" spans="1:6">
      <c r="A1043" s="97"/>
      <c r="B1043" s="97"/>
      <c r="C1043" s="115"/>
      <c r="D1043" s="97" t="s">
        <v>2477</v>
      </c>
      <c r="E1043" s="103" t="s">
        <v>2478</v>
      </c>
      <c r="F1043" s="104">
        <v>0</v>
      </c>
    </row>
    <row r="1044" ht="18" customHeight="1" spans="1:6">
      <c r="A1044" s="97"/>
      <c r="B1044" s="97"/>
      <c r="C1044" s="115"/>
      <c r="D1044" s="97" t="s">
        <v>2479</v>
      </c>
      <c r="E1044" s="103" t="s">
        <v>2480</v>
      </c>
      <c r="F1044" s="104">
        <v>0</v>
      </c>
    </row>
    <row r="1045" ht="18" customHeight="1" spans="1:6">
      <c r="A1045" s="97"/>
      <c r="B1045" s="97"/>
      <c r="C1045" s="115"/>
      <c r="D1045" s="97" t="s">
        <v>2481</v>
      </c>
      <c r="E1045" s="103" t="s">
        <v>2482</v>
      </c>
      <c r="F1045" s="104">
        <v>0</v>
      </c>
    </row>
    <row r="1046" ht="18" customHeight="1" spans="1:6">
      <c r="A1046" s="97"/>
      <c r="B1046" s="97"/>
      <c r="C1046" s="115"/>
      <c r="D1046" s="97" t="s">
        <v>2483</v>
      </c>
      <c r="E1046" s="103" t="s">
        <v>2484</v>
      </c>
      <c r="F1046" s="104">
        <v>0</v>
      </c>
    </row>
    <row r="1047" ht="18" customHeight="1" spans="1:6">
      <c r="A1047" s="97"/>
      <c r="B1047" s="97"/>
      <c r="C1047" s="115"/>
      <c r="D1047" s="97" t="s">
        <v>2485</v>
      </c>
      <c r="E1047" s="103" t="s">
        <v>2486</v>
      </c>
      <c r="F1047" s="104">
        <v>0</v>
      </c>
    </row>
    <row r="1048" ht="18" customHeight="1" spans="1:6">
      <c r="A1048" s="97"/>
      <c r="B1048" s="97"/>
      <c r="C1048" s="115"/>
      <c r="D1048" s="97" t="s">
        <v>2487</v>
      </c>
      <c r="E1048" s="103" t="s">
        <v>2488</v>
      </c>
      <c r="F1048" s="104">
        <v>0</v>
      </c>
    </row>
    <row r="1049" ht="18" customHeight="1" spans="1:6">
      <c r="A1049" s="97"/>
      <c r="B1049" s="97"/>
      <c r="C1049" s="115"/>
      <c r="D1049" s="97" t="s">
        <v>2489</v>
      </c>
      <c r="E1049" s="103" t="s">
        <v>2490</v>
      </c>
      <c r="F1049" s="104">
        <v>0</v>
      </c>
    </row>
    <row r="1050" ht="18" customHeight="1" spans="1:6">
      <c r="A1050" s="97"/>
      <c r="B1050" s="97"/>
      <c r="C1050" s="115"/>
      <c r="D1050" s="97" t="s">
        <v>2491</v>
      </c>
      <c r="E1050" s="103" t="s">
        <v>2492</v>
      </c>
      <c r="F1050" s="104">
        <v>0</v>
      </c>
    </row>
    <row r="1051" ht="18" customHeight="1" spans="1:6">
      <c r="A1051" s="97"/>
      <c r="B1051" s="97"/>
      <c r="C1051" s="115"/>
      <c r="D1051" s="97" t="s">
        <v>2493</v>
      </c>
      <c r="E1051" s="98" t="s">
        <v>2494</v>
      </c>
      <c r="F1051" s="99">
        <f>SUM(F1052:F1055)</f>
        <v>0</v>
      </c>
    </row>
    <row r="1052" ht="18" customHeight="1" spans="1:6">
      <c r="A1052" s="97"/>
      <c r="B1052" s="97"/>
      <c r="C1052" s="115"/>
      <c r="D1052" s="97" t="s">
        <v>2495</v>
      </c>
      <c r="E1052" s="103" t="s">
        <v>171</v>
      </c>
      <c r="F1052" s="104">
        <v>0</v>
      </c>
    </row>
    <row r="1053" ht="18" customHeight="1" spans="1:6">
      <c r="A1053" s="97"/>
      <c r="B1053" s="97"/>
      <c r="C1053" s="115"/>
      <c r="D1053" s="97" t="s">
        <v>2496</v>
      </c>
      <c r="E1053" s="103" t="s">
        <v>174</v>
      </c>
      <c r="F1053" s="104">
        <v>0</v>
      </c>
    </row>
    <row r="1054" ht="18" customHeight="1" spans="1:6">
      <c r="A1054" s="97"/>
      <c r="B1054" s="97"/>
      <c r="C1054" s="115"/>
      <c r="D1054" s="97" t="s">
        <v>2497</v>
      </c>
      <c r="E1054" s="103" t="s">
        <v>177</v>
      </c>
      <c r="F1054" s="104">
        <v>0</v>
      </c>
    </row>
    <row r="1055" ht="18" customHeight="1" spans="1:6">
      <c r="A1055" s="97"/>
      <c r="B1055" s="97"/>
      <c r="C1055" s="115"/>
      <c r="D1055" s="97" t="s">
        <v>2498</v>
      </c>
      <c r="E1055" s="103" t="s">
        <v>2499</v>
      </c>
      <c r="F1055" s="104">
        <v>0</v>
      </c>
    </row>
    <row r="1056" ht="18" customHeight="1" spans="1:6">
      <c r="A1056" s="97"/>
      <c r="B1056" s="97"/>
      <c r="C1056" s="115"/>
      <c r="D1056" s="97" t="s">
        <v>2500</v>
      </c>
      <c r="E1056" s="98" t="s">
        <v>2501</v>
      </c>
      <c r="F1056" s="99">
        <f>SUM(F1057:F1066)</f>
        <v>0</v>
      </c>
    </row>
    <row r="1057" ht="18" customHeight="1" spans="1:6">
      <c r="A1057" s="97"/>
      <c r="B1057" s="97"/>
      <c r="C1057" s="115"/>
      <c r="D1057" s="97" t="s">
        <v>2502</v>
      </c>
      <c r="E1057" s="103" t="s">
        <v>171</v>
      </c>
      <c r="F1057" s="104">
        <v>0</v>
      </c>
    </row>
    <row r="1058" ht="18" customHeight="1" spans="1:6">
      <c r="A1058" s="97"/>
      <c r="B1058" s="97"/>
      <c r="C1058" s="115"/>
      <c r="D1058" s="97" t="s">
        <v>2503</v>
      </c>
      <c r="E1058" s="103" t="s">
        <v>174</v>
      </c>
      <c r="F1058" s="104">
        <v>0</v>
      </c>
    </row>
    <row r="1059" ht="18" customHeight="1" spans="1:6">
      <c r="A1059" s="97"/>
      <c r="B1059" s="97"/>
      <c r="C1059" s="115"/>
      <c r="D1059" s="97" t="s">
        <v>2504</v>
      </c>
      <c r="E1059" s="103" t="s">
        <v>177</v>
      </c>
      <c r="F1059" s="104">
        <v>0</v>
      </c>
    </row>
    <row r="1060" ht="18" customHeight="1" spans="1:6">
      <c r="A1060" s="97"/>
      <c r="B1060" s="97"/>
      <c r="C1060" s="115"/>
      <c r="D1060" s="97" t="s">
        <v>2505</v>
      </c>
      <c r="E1060" s="103" t="s">
        <v>2506</v>
      </c>
      <c r="F1060" s="104">
        <v>0</v>
      </c>
    </row>
    <row r="1061" ht="18" customHeight="1" spans="1:6">
      <c r="A1061" s="97"/>
      <c r="B1061" s="97"/>
      <c r="C1061" s="115"/>
      <c r="D1061" s="97" t="s">
        <v>2507</v>
      </c>
      <c r="E1061" s="103" t="s">
        <v>2508</v>
      </c>
      <c r="F1061" s="104">
        <v>0</v>
      </c>
    </row>
    <row r="1062" ht="18" customHeight="1" spans="1:6">
      <c r="A1062" s="97"/>
      <c r="B1062" s="97"/>
      <c r="C1062" s="115"/>
      <c r="D1062" s="97" t="s">
        <v>2509</v>
      </c>
      <c r="E1062" s="103" t="s">
        <v>2510</v>
      </c>
      <c r="F1062" s="104">
        <v>0</v>
      </c>
    </row>
    <row r="1063" ht="18" customHeight="1" spans="1:6">
      <c r="A1063" s="97"/>
      <c r="B1063" s="97"/>
      <c r="C1063" s="115"/>
      <c r="D1063" s="97" t="s">
        <v>2511</v>
      </c>
      <c r="E1063" s="103" t="s">
        <v>2512</v>
      </c>
      <c r="F1063" s="104">
        <v>0</v>
      </c>
    </row>
    <row r="1064" ht="18" customHeight="1" spans="1:6">
      <c r="A1064" s="97"/>
      <c r="B1064" s="97"/>
      <c r="C1064" s="115"/>
      <c r="D1064" s="97" t="s">
        <v>2513</v>
      </c>
      <c r="E1064" s="103" t="s">
        <v>2514</v>
      </c>
      <c r="F1064" s="104">
        <v>0</v>
      </c>
    </row>
    <row r="1065" ht="18" customHeight="1" spans="1:6">
      <c r="A1065" s="97"/>
      <c r="B1065" s="97"/>
      <c r="C1065" s="115"/>
      <c r="D1065" s="97" t="s">
        <v>2515</v>
      </c>
      <c r="E1065" s="103" t="s">
        <v>198</v>
      </c>
      <c r="F1065" s="120">
        <v>0</v>
      </c>
    </row>
    <row r="1066" ht="18" customHeight="1" spans="1:6">
      <c r="A1066" s="97"/>
      <c r="B1066" s="97"/>
      <c r="C1066" s="115"/>
      <c r="D1066" s="97" t="s">
        <v>2516</v>
      </c>
      <c r="E1066" s="103" t="s">
        <v>2517</v>
      </c>
      <c r="F1066" s="104">
        <v>0</v>
      </c>
    </row>
    <row r="1067" ht="18" customHeight="1" spans="1:6">
      <c r="A1067" s="97"/>
      <c r="B1067" s="97"/>
      <c r="C1067" s="115"/>
      <c r="D1067" s="97" t="s">
        <v>2518</v>
      </c>
      <c r="E1067" s="98" t="s">
        <v>2519</v>
      </c>
      <c r="F1067" s="102">
        <f>SUM(F1068:F1073)</f>
        <v>0</v>
      </c>
    </row>
    <row r="1068" ht="18" customHeight="1" spans="1:6">
      <c r="A1068" s="97"/>
      <c r="B1068" s="97"/>
      <c r="C1068" s="115"/>
      <c r="D1068" s="97" t="s">
        <v>2520</v>
      </c>
      <c r="E1068" s="103" t="s">
        <v>171</v>
      </c>
      <c r="F1068" s="104">
        <v>0</v>
      </c>
    </row>
    <row r="1069" ht="18" customHeight="1" spans="1:6">
      <c r="A1069" s="97"/>
      <c r="B1069" s="97"/>
      <c r="C1069" s="115"/>
      <c r="D1069" s="97" t="s">
        <v>2521</v>
      </c>
      <c r="E1069" s="103" t="s">
        <v>174</v>
      </c>
      <c r="F1069" s="104">
        <v>0</v>
      </c>
    </row>
    <row r="1070" ht="18" customHeight="1" spans="1:6">
      <c r="A1070" s="97"/>
      <c r="B1070" s="97"/>
      <c r="C1070" s="115"/>
      <c r="D1070" s="97" t="s">
        <v>2522</v>
      </c>
      <c r="E1070" s="103" t="s">
        <v>177</v>
      </c>
      <c r="F1070" s="104">
        <v>0</v>
      </c>
    </row>
    <row r="1071" ht="18" customHeight="1" spans="1:6">
      <c r="A1071" s="97"/>
      <c r="B1071" s="97"/>
      <c r="C1071" s="115"/>
      <c r="D1071" s="97" t="s">
        <v>2523</v>
      </c>
      <c r="E1071" s="103" t="s">
        <v>2524</v>
      </c>
      <c r="F1071" s="104">
        <v>0</v>
      </c>
    </row>
    <row r="1072" ht="18" customHeight="1" spans="1:6">
      <c r="A1072" s="97"/>
      <c r="B1072" s="97"/>
      <c r="C1072" s="115"/>
      <c r="D1072" s="97" t="s">
        <v>2525</v>
      </c>
      <c r="E1072" s="103" t="s">
        <v>2526</v>
      </c>
      <c r="F1072" s="104">
        <v>0</v>
      </c>
    </row>
    <row r="1073" ht="18" customHeight="1" spans="1:6">
      <c r="A1073" s="97"/>
      <c r="B1073" s="97"/>
      <c r="C1073" s="115"/>
      <c r="D1073" s="97" t="s">
        <v>2527</v>
      </c>
      <c r="E1073" s="103" t="s">
        <v>2528</v>
      </c>
      <c r="F1073" s="104">
        <v>0</v>
      </c>
    </row>
    <row r="1074" ht="18" customHeight="1" spans="1:6">
      <c r="A1074" s="97"/>
      <c r="B1074" s="97"/>
      <c r="C1074" s="115"/>
      <c r="D1074" s="97" t="s">
        <v>2529</v>
      </c>
      <c r="E1074" s="98" t="s">
        <v>2530</v>
      </c>
      <c r="F1074" s="99">
        <f>SUM(F1075:F1081)</f>
        <v>92153</v>
      </c>
    </row>
    <row r="1075" ht="18" customHeight="1" spans="1:6">
      <c r="A1075" s="97"/>
      <c r="B1075" s="97"/>
      <c r="C1075" s="115"/>
      <c r="D1075" s="97" t="s">
        <v>2531</v>
      </c>
      <c r="E1075" s="103" t="s">
        <v>171</v>
      </c>
      <c r="F1075" s="104">
        <v>388</v>
      </c>
    </row>
    <row r="1076" ht="18" customHeight="1" spans="1:6">
      <c r="A1076" s="97"/>
      <c r="B1076" s="97"/>
      <c r="C1076" s="115"/>
      <c r="D1076" s="97" t="s">
        <v>2532</v>
      </c>
      <c r="E1076" s="103" t="s">
        <v>174</v>
      </c>
      <c r="F1076" s="104">
        <v>5</v>
      </c>
    </row>
    <row r="1077" ht="18" customHeight="1" spans="1:6">
      <c r="A1077" s="97"/>
      <c r="B1077" s="97"/>
      <c r="C1077" s="115"/>
      <c r="D1077" s="97" t="s">
        <v>2533</v>
      </c>
      <c r="E1077" s="103" t="s">
        <v>177</v>
      </c>
      <c r="F1077" s="104">
        <v>0</v>
      </c>
    </row>
    <row r="1078" ht="18" customHeight="1" spans="1:6">
      <c r="A1078" s="97"/>
      <c r="B1078" s="97"/>
      <c r="C1078" s="115"/>
      <c r="D1078" s="97" t="s">
        <v>2534</v>
      </c>
      <c r="E1078" s="103" t="s">
        <v>2535</v>
      </c>
      <c r="F1078" s="104">
        <v>0</v>
      </c>
    </row>
    <row r="1079" ht="18" customHeight="1" spans="1:6">
      <c r="A1079" s="97"/>
      <c r="B1079" s="97"/>
      <c r="C1079" s="115"/>
      <c r="D1079" s="97" t="s">
        <v>2536</v>
      </c>
      <c r="E1079" s="103" t="s">
        <v>2537</v>
      </c>
      <c r="F1079" s="104">
        <v>0</v>
      </c>
    </row>
    <row r="1080" ht="18" customHeight="1" spans="1:6">
      <c r="A1080" s="97"/>
      <c r="B1080" s="97"/>
      <c r="C1080" s="115"/>
      <c r="D1080" s="97" t="s">
        <v>2538</v>
      </c>
      <c r="E1080" s="103" t="s">
        <v>2539</v>
      </c>
      <c r="F1080" s="104">
        <v>0</v>
      </c>
    </row>
    <row r="1081" ht="18" customHeight="1" spans="1:6">
      <c r="A1081" s="97"/>
      <c r="B1081" s="97"/>
      <c r="C1081" s="115"/>
      <c r="D1081" s="97" t="s">
        <v>2540</v>
      </c>
      <c r="E1081" s="103" t="s">
        <v>2541</v>
      </c>
      <c r="F1081" s="104">
        <v>91760</v>
      </c>
    </row>
    <row r="1082" ht="18" customHeight="1" spans="1:6">
      <c r="A1082" s="97"/>
      <c r="B1082" s="97"/>
      <c r="C1082" s="115"/>
      <c r="D1082" s="97" t="s">
        <v>2542</v>
      </c>
      <c r="E1082" s="98" t="s">
        <v>2543</v>
      </c>
      <c r="F1082" s="99">
        <f>SUM(F1083:F1087)</f>
        <v>50</v>
      </c>
    </row>
    <row r="1083" ht="18" customHeight="1" spans="1:6">
      <c r="A1083" s="97"/>
      <c r="B1083" s="97"/>
      <c r="C1083" s="115"/>
      <c r="D1083" s="97" t="s">
        <v>2544</v>
      </c>
      <c r="E1083" s="103" t="s">
        <v>2545</v>
      </c>
      <c r="F1083" s="104">
        <v>0</v>
      </c>
    </row>
    <row r="1084" ht="18" customHeight="1" spans="1:6">
      <c r="A1084" s="97"/>
      <c r="B1084" s="97"/>
      <c r="C1084" s="115"/>
      <c r="D1084" s="97" t="s">
        <v>2546</v>
      </c>
      <c r="E1084" s="103" t="s">
        <v>2547</v>
      </c>
      <c r="F1084" s="104">
        <v>0</v>
      </c>
    </row>
    <row r="1085" ht="18" customHeight="1" spans="1:6">
      <c r="A1085" s="97"/>
      <c r="B1085" s="97"/>
      <c r="C1085" s="115"/>
      <c r="D1085" s="97" t="s">
        <v>2548</v>
      </c>
      <c r="E1085" s="103" t="s">
        <v>2549</v>
      </c>
      <c r="F1085" s="104">
        <v>0</v>
      </c>
    </row>
    <row r="1086" ht="18" customHeight="1" spans="1:6">
      <c r="A1086" s="97"/>
      <c r="B1086" s="97"/>
      <c r="C1086" s="115"/>
      <c r="D1086" s="97" t="s">
        <v>2550</v>
      </c>
      <c r="E1086" s="103" t="s">
        <v>2551</v>
      </c>
      <c r="F1086" s="104">
        <v>0</v>
      </c>
    </row>
    <row r="1087" ht="18" customHeight="1" spans="1:6">
      <c r="A1087" s="97"/>
      <c r="B1087" s="97"/>
      <c r="C1087" s="115"/>
      <c r="D1087" s="97" t="s">
        <v>2552</v>
      </c>
      <c r="E1087" s="103" t="s">
        <v>2553</v>
      </c>
      <c r="F1087" s="104">
        <v>50</v>
      </c>
    </row>
    <row r="1088" ht="18" customHeight="1" spans="1:6">
      <c r="A1088" s="97"/>
      <c r="B1088" s="97"/>
      <c r="C1088" s="115"/>
      <c r="D1088" s="97" t="s">
        <v>2554</v>
      </c>
      <c r="E1088" s="98" t="s">
        <v>2555</v>
      </c>
      <c r="F1088" s="99">
        <f>F1089+F1099+F1105</f>
        <v>608</v>
      </c>
    </row>
    <row r="1089" ht="18" customHeight="1" spans="1:6">
      <c r="A1089" s="97"/>
      <c r="B1089" s="97"/>
      <c r="C1089" s="115"/>
      <c r="D1089" s="97" t="s">
        <v>2556</v>
      </c>
      <c r="E1089" s="98" t="s">
        <v>2557</v>
      </c>
      <c r="F1089" s="99">
        <f>SUM(F1090:F1098)</f>
        <v>608</v>
      </c>
    </row>
    <row r="1090" ht="18" customHeight="1" spans="1:6">
      <c r="A1090" s="97"/>
      <c r="B1090" s="97"/>
      <c r="C1090" s="115"/>
      <c r="D1090" s="97" t="s">
        <v>2558</v>
      </c>
      <c r="E1090" s="103" t="s">
        <v>171</v>
      </c>
      <c r="F1090" s="104">
        <v>254</v>
      </c>
    </row>
    <row r="1091" ht="18" customHeight="1" spans="1:6">
      <c r="A1091" s="97"/>
      <c r="B1091" s="97"/>
      <c r="C1091" s="115"/>
      <c r="D1091" s="97" t="s">
        <v>2559</v>
      </c>
      <c r="E1091" s="103" t="s">
        <v>174</v>
      </c>
      <c r="F1091" s="104">
        <v>0</v>
      </c>
    </row>
    <row r="1092" ht="18" customHeight="1" spans="1:6">
      <c r="A1092" s="97"/>
      <c r="B1092" s="97"/>
      <c r="C1092" s="115"/>
      <c r="D1092" s="97" t="s">
        <v>2560</v>
      </c>
      <c r="E1092" s="103" t="s">
        <v>177</v>
      </c>
      <c r="F1092" s="104">
        <v>0</v>
      </c>
    </row>
    <row r="1093" ht="18" customHeight="1" spans="1:6">
      <c r="A1093" s="97"/>
      <c r="B1093" s="97"/>
      <c r="C1093" s="115"/>
      <c r="D1093" s="97" t="s">
        <v>2561</v>
      </c>
      <c r="E1093" s="103" t="s">
        <v>2562</v>
      </c>
      <c r="F1093" s="104">
        <v>0</v>
      </c>
    </row>
    <row r="1094" ht="18" customHeight="1" spans="1:6">
      <c r="A1094" s="97"/>
      <c r="B1094" s="97"/>
      <c r="C1094" s="115"/>
      <c r="D1094" s="97" t="s">
        <v>2563</v>
      </c>
      <c r="E1094" s="103" t="s">
        <v>2564</v>
      </c>
      <c r="F1094" s="104">
        <v>0</v>
      </c>
    </row>
    <row r="1095" ht="18" customHeight="1" spans="1:6">
      <c r="A1095" s="97"/>
      <c r="B1095" s="97"/>
      <c r="C1095" s="115"/>
      <c r="D1095" s="97" t="s">
        <v>2565</v>
      </c>
      <c r="E1095" s="103" t="s">
        <v>2566</v>
      </c>
      <c r="F1095" s="104">
        <v>0</v>
      </c>
    </row>
    <row r="1096" ht="18" customHeight="1" spans="1:6">
      <c r="A1096" s="97"/>
      <c r="B1096" s="97"/>
      <c r="C1096" s="115"/>
      <c r="D1096" s="97" t="s">
        <v>2567</v>
      </c>
      <c r="E1096" s="103" t="s">
        <v>2568</v>
      </c>
      <c r="F1096" s="104">
        <v>0</v>
      </c>
    </row>
    <row r="1097" ht="18" customHeight="1" spans="1:6">
      <c r="A1097" s="97"/>
      <c r="B1097" s="97"/>
      <c r="C1097" s="115"/>
      <c r="D1097" s="97" t="s">
        <v>2569</v>
      </c>
      <c r="E1097" s="103" t="s">
        <v>198</v>
      </c>
      <c r="F1097" s="104">
        <v>0</v>
      </c>
    </row>
    <row r="1098" ht="18" customHeight="1" spans="1:6">
      <c r="A1098" s="97"/>
      <c r="B1098" s="97"/>
      <c r="C1098" s="115"/>
      <c r="D1098" s="97" t="s">
        <v>2570</v>
      </c>
      <c r="E1098" s="103" t="s">
        <v>2571</v>
      </c>
      <c r="F1098" s="104">
        <v>354</v>
      </c>
    </row>
    <row r="1099" ht="18" customHeight="1" spans="1:6">
      <c r="A1099" s="97"/>
      <c r="B1099" s="97"/>
      <c r="C1099" s="115"/>
      <c r="D1099" s="97" t="s">
        <v>2572</v>
      </c>
      <c r="E1099" s="98" t="s">
        <v>2573</v>
      </c>
      <c r="F1099" s="99">
        <f>SUM(F1100:F1104)</f>
        <v>0</v>
      </c>
    </row>
    <row r="1100" ht="18" customHeight="1" spans="1:6">
      <c r="A1100" s="97"/>
      <c r="B1100" s="97"/>
      <c r="C1100" s="115"/>
      <c r="D1100" s="97" t="s">
        <v>2574</v>
      </c>
      <c r="E1100" s="103" t="s">
        <v>171</v>
      </c>
      <c r="F1100" s="104">
        <v>0</v>
      </c>
    </row>
    <row r="1101" ht="18" customHeight="1" spans="1:6">
      <c r="A1101" s="97"/>
      <c r="B1101" s="97"/>
      <c r="C1101" s="115"/>
      <c r="D1101" s="97" t="s">
        <v>2575</v>
      </c>
      <c r="E1101" s="103" t="s">
        <v>174</v>
      </c>
      <c r="F1101" s="104">
        <v>0</v>
      </c>
    </row>
    <row r="1102" ht="18" customHeight="1" spans="1:6">
      <c r="A1102" s="97"/>
      <c r="B1102" s="97"/>
      <c r="C1102" s="115"/>
      <c r="D1102" s="97" t="s">
        <v>2576</v>
      </c>
      <c r="E1102" s="103" t="s">
        <v>177</v>
      </c>
      <c r="F1102" s="104">
        <v>0</v>
      </c>
    </row>
    <row r="1103" ht="18" customHeight="1" spans="1:6">
      <c r="A1103" s="97"/>
      <c r="B1103" s="97"/>
      <c r="C1103" s="115"/>
      <c r="D1103" s="97" t="s">
        <v>2577</v>
      </c>
      <c r="E1103" s="103" t="s">
        <v>2578</v>
      </c>
      <c r="F1103" s="104">
        <v>0</v>
      </c>
    </row>
    <row r="1104" ht="18" customHeight="1" spans="1:6">
      <c r="A1104" s="97"/>
      <c r="B1104" s="97"/>
      <c r="C1104" s="115"/>
      <c r="D1104" s="97" t="s">
        <v>2579</v>
      </c>
      <c r="E1104" s="103" t="s">
        <v>2580</v>
      </c>
      <c r="F1104" s="104">
        <v>0</v>
      </c>
    </row>
    <row r="1105" ht="18" customHeight="1" spans="1:6">
      <c r="A1105" s="97"/>
      <c r="B1105" s="97"/>
      <c r="C1105" s="115"/>
      <c r="D1105" s="97" t="s">
        <v>2581</v>
      </c>
      <c r="E1105" s="98" t="s">
        <v>2582</v>
      </c>
      <c r="F1105" s="99">
        <f>SUM(F1106:F1107)</f>
        <v>0</v>
      </c>
    </row>
    <row r="1106" ht="18" customHeight="1" spans="1:6">
      <c r="A1106" s="97"/>
      <c r="B1106" s="97"/>
      <c r="C1106" s="115"/>
      <c r="D1106" s="97" t="s">
        <v>2583</v>
      </c>
      <c r="E1106" s="103" t="s">
        <v>2584</v>
      </c>
      <c r="F1106" s="104">
        <v>0</v>
      </c>
    </row>
    <row r="1107" ht="18" customHeight="1" spans="1:6">
      <c r="A1107" s="97"/>
      <c r="B1107" s="97"/>
      <c r="C1107" s="115"/>
      <c r="D1107" s="97" t="s">
        <v>2585</v>
      </c>
      <c r="E1107" s="103" t="s">
        <v>2586</v>
      </c>
      <c r="F1107" s="104">
        <v>0</v>
      </c>
    </row>
    <row r="1108" ht="18" customHeight="1" spans="1:6">
      <c r="A1108" s="97"/>
      <c r="B1108" s="97"/>
      <c r="C1108" s="115"/>
      <c r="D1108" s="97" t="s">
        <v>2587</v>
      </c>
      <c r="E1108" s="98" t="s">
        <v>2588</v>
      </c>
      <c r="F1108" s="99">
        <f>F1109+F1116+F1126+F1132+F1135</f>
        <v>0</v>
      </c>
    </row>
    <row r="1109" ht="18" customHeight="1" spans="1:6">
      <c r="A1109" s="97"/>
      <c r="B1109" s="97"/>
      <c r="C1109" s="115"/>
      <c r="D1109" s="97" t="s">
        <v>2589</v>
      </c>
      <c r="E1109" s="98" t="s">
        <v>2590</v>
      </c>
      <c r="F1109" s="99">
        <f>SUM(F1110:F1115)</f>
        <v>0</v>
      </c>
    </row>
    <row r="1110" ht="18" customHeight="1" spans="1:6">
      <c r="A1110" s="97"/>
      <c r="B1110" s="97"/>
      <c r="C1110" s="115"/>
      <c r="D1110" s="97" t="s">
        <v>2591</v>
      </c>
      <c r="E1110" s="103" t="s">
        <v>171</v>
      </c>
      <c r="F1110" s="104">
        <v>0</v>
      </c>
    </row>
    <row r="1111" ht="18" customHeight="1" spans="1:6">
      <c r="A1111" s="97"/>
      <c r="B1111" s="97"/>
      <c r="C1111" s="115"/>
      <c r="D1111" s="97" t="s">
        <v>2592</v>
      </c>
      <c r="E1111" s="103" t="s">
        <v>174</v>
      </c>
      <c r="F1111" s="104">
        <v>0</v>
      </c>
    </row>
    <row r="1112" ht="18" customHeight="1" spans="1:6">
      <c r="A1112" s="97"/>
      <c r="B1112" s="97"/>
      <c r="C1112" s="115"/>
      <c r="D1112" s="97" t="s">
        <v>2593</v>
      </c>
      <c r="E1112" s="103" t="s">
        <v>177</v>
      </c>
      <c r="F1112" s="104">
        <v>0</v>
      </c>
    </row>
    <row r="1113" ht="18" customHeight="1" spans="1:6">
      <c r="A1113" s="97"/>
      <c r="B1113" s="97"/>
      <c r="C1113" s="115"/>
      <c r="D1113" s="97" t="s">
        <v>2594</v>
      </c>
      <c r="E1113" s="103" t="s">
        <v>2595</v>
      </c>
      <c r="F1113" s="104">
        <v>0</v>
      </c>
    </row>
    <row r="1114" ht="18" customHeight="1" spans="1:6">
      <c r="A1114" s="97"/>
      <c r="B1114" s="97"/>
      <c r="C1114" s="115"/>
      <c r="D1114" s="97" t="s">
        <v>2596</v>
      </c>
      <c r="E1114" s="103" t="s">
        <v>198</v>
      </c>
      <c r="F1114" s="104">
        <v>0</v>
      </c>
    </row>
    <row r="1115" ht="18" customHeight="1" spans="1:6">
      <c r="A1115" s="97"/>
      <c r="B1115" s="97"/>
      <c r="C1115" s="115"/>
      <c r="D1115" s="97" t="s">
        <v>2597</v>
      </c>
      <c r="E1115" s="103" t="s">
        <v>2598</v>
      </c>
      <c r="F1115" s="104">
        <v>0</v>
      </c>
    </row>
    <row r="1116" ht="18" customHeight="1" spans="1:6">
      <c r="A1116" s="97"/>
      <c r="B1116" s="97"/>
      <c r="C1116" s="115"/>
      <c r="D1116" s="97" t="s">
        <v>2599</v>
      </c>
      <c r="E1116" s="98" t="s">
        <v>2600</v>
      </c>
      <c r="F1116" s="99">
        <f>SUM(F1117:F1125)</f>
        <v>0</v>
      </c>
    </row>
    <row r="1117" ht="18" customHeight="1" spans="1:6">
      <c r="A1117" s="97"/>
      <c r="B1117" s="97"/>
      <c r="C1117" s="115"/>
      <c r="D1117" s="97" t="s">
        <v>2601</v>
      </c>
      <c r="E1117" s="103" t="s">
        <v>2602</v>
      </c>
      <c r="F1117" s="104">
        <v>0</v>
      </c>
    </row>
    <row r="1118" ht="18" customHeight="1" spans="1:6">
      <c r="A1118" s="97"/>
      <c r="B1118" s="97"/>
      <c r="C1118" s="115"/>
      <c r="D1118" s="97" t="s">
        <v>2603</v>
      </c>
      <c r="E1118" s="103" t="s">
        <v>2604</v>
      </c>
      <c r="F1118" s="104">
        <v>0</v>
      </c>
    </row>
    <row r="1119" ht="18" customHeight="1" spans="1:6">
      <c r="A1119" s="97"/>
      <c r="B1119" s="97"/>
      <c r="C1119" s="115"/>
      <c r="D1119" s="97" t="s">
        <v>2605</v>
      </c>
      <c r="E1119" s="103" t="s">
        <v>2606</v>
      </c>
      <c r="F1119" s="104">
        <v>0</v>
      </c>
    </row>
    <row r="1120" ht="18" customHeight="1" spans="1:6">
      <c r="A1120" s="97"/>
      <c r="B1120" s="97"/>
      <c r="C1120" s="115"/>
      <c r="D1120" s="97" t="s">
        <v>2607</v>
      </c>
      <c r="E1120" s="103" t="s">
        <v>2608</v>
      </c>
      <c r="F1120" s="104">
        <v>0</v>
      </c>
    </row>
    <row r="1121" ht="18" customHeight="1" spans="1:6">
      <c r="A1121" s="97"/>
      <c r="B1121" s="97"/>
      <c r="C1121" s="115"/>
      <c r="D1121" s="97" t="s">
        <v>2609</v>
      </c>
      <c r="E1121" s="103" t="s">
        <v>2610</v>
      </c>
      <c r="F1121" s="104">
        <v>0</v>
      </c>
    </row>
    <row r="1122" ht="18" customHeight="1" spans="1:6">
      <c r="A1122" s="97"/>
      <c r="B1122" s="97"/>
      <c r="C1122" s="115"/>
      <c r="D1122" s="97" t="s">
        <v>2611</v>
      </c>
      <c r="E1122" s="103" t="s">
        <v>2612</v>
      </c>
      <c r="F1122" s="104">
        <v>0</v>
      </c>
    </row>
    <row r="1123" ht="18" customHeight="1" spans="1:6">
      <c r="A1123" s="97"/>
      <c r="B1123" s="97"/>
      <c r="C1123" s="115"/>
      <c r="D1123" s="97" t="s">
        <v>2613</v>
      </c>
      <c r="E1123" s="103" t="s">
        <v>2614</v>
      </c>
      <c r="F1123" s="104">
        <v>0</v>
      </c>
    </row>
    <row r="1124" ht="18" customHeight="1" spans="1:6">
      <c r="A1124" s="97"/>
      <c r="B1124" s="97"/>
      <c r="C1124" s="115"/>
      <c r="D1124" s="97" t="s">
        <v>2615</v>
      </c>
      <c r="E1124" s="103" t="s">
        <v>2616</v>
      </c>
      <c r="F1124" s="104">
        <v>0</v>
      </c>
    </row>
    <row r="1125" ht="18" customHeight="1" spans="1:6">
      <c r="A1125" s="97"/>
      <c r="B1125" s="97"/>
      <c r="C1125" s="115"/>
      <c r="D1125" s="97" t="s">
        <v>2617</v>
      </c>
      <c r="E1125" s="103" t="s">
        <v>2618</v>
      </c>
      <c r="F1125" s="104">
        <v>0</v>
      </c>
    </row>
    <row r="1126" ht="18" customHeight="1" spans="1:6">
      <c r="A1126" s="97"/>
      <c r="B1126" s="97"/>
      <c r="C1126" s="115"/>
      <c r="D1126" s="97" t="s">
        <v>2619</v>
      </c>
      <c r="E1126" s="98" t="s">
        <v>2620</v>
      </c>
      <c r="F1126" s="99">
        <f>SUM(F1127:F1131)</f>
        <v>0</v>
      </c>
    </row>
    <row r="1127" ht="18" customHeight="1" spans="1:6">
      <c r="A1127" s="97"/>
      <c r="B1127" s="97"/>
      <c r="C1127" s="115"/>
      <c r="D1127" s="97" t="s">
        <v>2621</v>
      </c>
      <c r="E1127" s="103" t="s">
        <v>2622</v>
      </c>
      <c r="F1127" s="104">
        <v>0</v>
      </c>
    </row>
    <row r="1128" ht="18" customHeight="1" spans="1:6">
      <c r="A1128" s="97"/>
      <c r="B1128" s="97"/>
      <c r="C1128" s="115"/>
      <c r="D1128" s="97" t="s">
        <v>2623</v>
      </c>
      <c r="E1128" s="103" t="s">
        <v>2624</v>
      </c>
      <c r="F1128" s="104">
        <v>0</v>
      </c>
    </row>
    <row r="1129" ht="18" customHeight="1" spans="1:6">
      <c r="A1129" s="97"/>
      <c r="B1129" s="97"/>
      <c r="C1129" s="115"/>
      <c r="D1129" s="97" t="s">
        <v>2625</v>
      </c>
      <c r="E1129" s="103" t="s">
        <v>2626</v>
      </c>
      <c r="F1129" s="104">
        <v>0</v>
      </c>
    </row>
    <row r="1130" ht="18" customHeight="1" spans="1:6">
      <c r="A1130" s="97"/>
      <c r="B1130" s="97"/>
      <c r="C1130" s="115"/>
      <c r="D1130" s="97" t="s">
        <v>2627</v>
      </c>
      <c r="E1130" s="103" t="s">
        <v>2628</v>
      </c>
      <c r="F1130" s="104">
        <v>0</v>
      </c>
    </row>
    <row r="1131" ht="18" customHeight="1" spans="1:6">
      <c r="A1131" s="97"/>
      <c r="B1131" s="97"/>
      <c r="C1131" s="115"/>
      <c r="D1131" s="97" t="s">
        <v>2629</v>
      </c>
      <c r="E1131" s="103" t="s">
        <v>2630</v>
      </c>
      <c r="F1131" s="104">
        <v>0</v>
      </c>
    </row>
    <row r="1132" ht="18" customHeight="1" spans="1:6">
      <c r="A1132" s="97"/>
      <c r="B1132" s="97"/>
      <c r="C1132" s="115"/>
      <c r="D1132" s="97" t="s">
        <v>2631</v>
      </c>
      <c r="E1132" s="98" t="s">
        <v>2632</v>
      </c>
      <c r="F1132" s="99">
        <f>SUM(F1133:F1134)</f>
        <v>0</v>
      </c>
    </row>
    <row r="1133" ht="18" customHeight="1" spans="1:6">
      <c r="A1133" s="97"/>
      <c r="B1133" s="97"/>
      <c r="C1133" s="115"/>
      <c r="D1133" s="97" t="s">
        <v>2633</v>
      </c>
      <c r="E1133" s="103" t="s">
        <v>2634</v>
      </c>
      <c r="F1133" s="104">
        <v>0</v>
      </c>
    </row>
    <row r="1134" ht="18" customHeight="1" spans="1:6">
      <c r="A1134" s="97"/>
      <c r="B1134" s="97"/>
      <c r="C1134" s="115"/>
      <c r="D1134" s="97" t="s">
        <v>2635</v>
      </c>
      <c r="E1134" s="103" t="s">
        <v>2636</v>
      </c>
      <c r="F1134" s="104">
        <v>0</v>
      </c>
    </row>
    <row r="1135" ht="18" customHeight="1" spans="1:6">
      <c r="A1135" s="97"/>
      <c r="B1135" s="97"/>
      <c r="C1135" s="115"/>
      <c r="D1135" s="97" t="s">
        <v>2637</v>
      </c>
      <c r="E1135" s="98" t="s">
        <v>2638</v>
      </c>
      <c r="F1135" s="99">
        <f>F1136+F1137</f>
        <v>0</v>
      </c>
    </row>
    <row r="1136" ht="18" customHeight="1" spans="1:6">
      <c r="A1136" s="97"/>
      <c r="B1136" s="97"/>
      <c r="C1136" s="115"/>
      <c r="D1136" s="97" t="s">
        <v>2639</v>
      </c>
      <c r="E1136" s="103" t="s">
        <v>2640</v>
      </c>
      <c r="F1136" s="104">
        <v>0</v>
      </c>
    </row>
    <row r="1137" ht="18" customHeight="1" spans="1:6">
      <c r="A1137" s="97"/>
      <c r="B1137" s="97"/>
      <c r="C1137" s="115"/>
      <c r="D1137" s="97" t="s">
        <v>2641</v>
      </c>
      <c r="E1137" s="103" t="s">
        <v>2642</v>
      </c>
      <c r="F1137" s="104">
        <v>0</v>
      </c>
    </row>
    <row r="1138" ht="18" customHeight="1" spans="1:6">
      <c r="A1138" s="97"/>
      <c r="B1138" s="97"/>
      <c r="C1138" s="115"/>
      <c r="D1138" s="97" t="s">
        <v>2643</v>
      </c>
      <c r="E1138" s="98" t="s">
        <v>2644</v>
      </c>
      <c r="F1138" s="99">
        <f>SUM(F1139:F1147)</f>
        <v>0</v>
      </c>
    </row>
    <row r="1139" ht="18" customHeight="1" spans="1:6">
      <c r="A1139" s="97"/>
      <c r="B1139" s="97"/>
      <c r="C1139" s="115"/>
      <c r="D1139" s="97" t="s">
        <v>2645</v>
      </c>
      <c r="E1139" s="98" t="s">
        <v>2646</v>
      </c>
      <c r="F1139" s="104">
        <v>0</v>
      </c>
    </row>
    <row r="1140" ht="18" customHeight="1" spans="1:6">
      <c r="A1140" s="97"/>
      <c r="B1140" s="97"/>
      <c r="C1140" s="118"/>
      <c r="D1140" s="97" t="s">
        <v>2647</v>
      </c>
      <c r="E1140" s="98" t="s">
        <v>2648</v>
      </c>
      <c r="F1140" s="104">
        <v>0</v>
      </c>
    </row>
    <row r="1141" ht="18" customHeight="1" spans="1:6">
      <c r="A1141" s="97"/>
      <c r="B1141" s="97"/>
      <c r="C1141" s="115"/>
      <c r="D1141" s="97" t="s">
        <v>2649</v>
      </c>
      <c r="E1141" s="98" t="s">
        <v>2650</v>
      </c>
      <c r="F1141" s="104">
        <v>0</v>
      </c>
    </row>
    <row r="1142" ht="18" customHeight="1" spans="1:6">
      <c r="A1142" s="97"/>
      <c r="B1142" s="97"/>
      <c r="C1142" s="115"/>
      <c r="D1142" s="97" t="s">
        <v>2651</v>
      </c>
      <c r="E1142" s="98" t="s">
        <v>2652</v>
      </c>
      <c r="F1142" s="104">
        <v>0</v>
      </c>
    </row>
    <row r="1143" ht="18" customHeight="1" spans="1:6">
      <c r="A1143" s="97"/>
      <c r="B1143" s="97"/>
      <c r="C1143" s="115"/>
      <c r="D1143" s="97" t="s">
        <v>2653</v>
      </c>
      <c r="E1143" s="98" t="s">
        <v>2654</v>
      </c>
      <c r="F1143" s="104">
        <v>0</v>
      </c>
    </row>
    <row r="1144" ht="18" customHeight="1" spans="1:6">
      <c r="A1144" s="97"/>
      <c r="B1144" s="97"/>
      <c r="C1144" s="115"/>
      <c r="D1144" s="97" t="s">
        <v>2655</v>
      </c>
      <c r="E1144" s="98" t="s">
        <v>2656</v>
      </c>
      <c r="F1144" s="104">
        <v>0</v>
      </c>
    </row>
    <row r="1145" ht="18" customHeight="1" spans="1:6">
      <c r="A1145" s="97"/>
      <c r="B1145" s="97"/>
      <c r="C1145" s="115"/>
      <c r="D1145" s="97" t="s">
        <v>2657</v>
      </c>
      <c r="E1145" s="98" t="s">
        <v>2658</v>
      </c>
      <c r="F1145" s="104">
        <v>0</v>
      </c>
    </row>
    <row r="1146" ht="18" customHeight="1" spans="1:6">
      <c r="A1146" s="97"/>
      <c r="B1146" s="97"/>
      <c r="C1146" s="115"/>
      <c r="D1146" s="97" t="s">
        <v>2659</v>
      </c>
      <c r="E1146" s="98" t="s">
        <v>2660</v>
      </c>
      <c r="F1146" s="104">
        <v>0</v>
      </c>
    </row>
    <row r="1147" ht="18" customHeight="1" spans="1:6">
      <c r="A1147" s="97"/>
      <c r="B1147" s="97"/>
      <c r="C1147" s="115"/>
      <c r="D1147" s="97" t="s">
        <v>2661</v>
      </c>
      <c r="E1147" s="98" t="s">
        <v>2662</v>
      </c>
      <c r="F1147" s="104">
        <v>0</v>
      </c>
    </row>
    <row r="1148" ht="18" customHeight="1" spans="1:6">
      <c r="A1148" s="97"/>
      <c r="B1148" s="97"/>
      <c r="C1148" s="115"/>
      <c r="D1148" s="97" t="s">
        <v>2663</v>
      </c>
      <c r="E1148" s="98" t="s">
        <v>2664</v>
      </c>
      <c r="F1148" s="99">
        <f>F1149+F1176+F1191</f>
        <v>6069</v>
      </c>
    </row>
    <row r="1149" ht="18" customHeight="1" spans="1:6">
      <c r="A1149" s="97"/>
      <c r="B1149" s="97"/>
      <c r="C1149" s="115"/>
      <c r="D1149" s="97" t="s">
        <v>2665</v>
      </c>
      <c r="E1149" s="98" t="s">
        <v>2666</v>
      </c>
      <c r="F1149" s="99">
        <f>SUM(F1150:F1175)</f>
        <v>5104</v>
      </c>
    </row>
    <row r="1150" ht="18" customHeight="1" spans="1:6">
      <c r="A1150" s="97"/>
      <c r="B1150" s="97"/>
      <c r="C1150" s="115"/>
      <c r="D1150" s="97" t="s">
        <v>2667</v>
      </c>
      <c r="E1150" s="103" t="s">
        <v>171</v>
      </c>
      <c r="F1150" s="104">
        <v>777</v>
      </c>
    </row>
    <row r="1151" ht="18" customHeight="1" spans="1:6">
      <c r="A1151" s="97"/>
      <c r="B1151" s="97"/>
      <c r="C1151" s="115"/>
      <c r="D1151" s="97" t="s">
        <v>2668</v>
      </c>
      <c r="E1151" s="103" t="s">
        <v>174</v>
      </c>
      <c r="F1151" s="104">
        <v>642</v>
      </c>
    </row>
    <row r="1152" ht="18" customHeight="1" spans="1:6">
      <c r="A1152" s="97"/>
      <c r="B1152" s="97"/>
      <c r="C1152" s="115"/>
      <c r="D1152" s="97" t="s">
        <v>2669</v>
      </c>
      <c r="E1152" s="103" t="s">
        <v>177</v>
      </c>
      <c r="F1152" s="104">
        <v>0</v>
      </c>
    </row>
    <row r="1153" ht="18" customHeight="1" spans="1:6">
      <c r="A1153" s="97"/>
      <c r="B1153" s="97"/>
      <c r="C1153" s="115"/>
      <c r="D1153" s="97" t="s">
        <v>2670</v>
      </c>
      <c r="E1153" s="103" t="s">
        <v>2671</v>
      </c>
      <c r="F1153" s="104">
        <v>0</v>
      </c>
    </row>
    <row r="1154" ht="18" customHeight="1" spans="1:6">
      <c r="A1154" s="97"/>
      <c r="B1154" s="97"/>
      <c r="C1154" s="115"/>
      <c r="D1154" s="97" t="s">
        <v>2672</v>
      </c>
      <c r="E1154" s="103" t="s">
        <v>2673</v>
      </c>
      <c r="F1154" s="104">
        <v>0</v>
      </c>
    </row>
    <row r="1155" ht="18" customHeight="1" spans="1:6">
      <c r="A1155" s="97"/>
      <c r="B1155" s="97"/>
      <c r="C1155" s="115"/>
      <c r="D1155" s="97" t="s">
        <v>2674</v>
      </c>
      <c r="E1155" s="103" t="s">
        <v>2675</v>
      </c>
      <c r="F1155" s="104">
        <v>0</v>
      </c>
    </row>
    <row r="1156" ht="18" customHeight="1" spans="1:6">
      <c r="A1156" s="97"/>
      <c r="B1156" s="97"/>
      <c r="C1156" s="115"/>
      <c r="D1156" s="97" t="s">
        <v>2676</v>
      </c>
      <c r="E1156" s="103" t="s">
        <v>2677</v>
      </c>
      <c r="F1156" s="104">
        <v>0</v>
      </c>
    </row>
    <row r="1157" ht="18" customHeight="1" spans="1:6">
      <c r="A1157" s="97"/>
      <c r="B1157" s="97"/>
      <c r="C1157" s="115"/>
      <c r="D1157" s="97" t="s">
        <v>2678</v>
      </c>
      <c r="E1157" s="103" t="s">
        <v>2679</v>
      </c>
      <c r="F1157" s="104">
        <v>0</v>
      </c>
    </row>
    <row r="1158" ht="18" customHeight="1" spans="1:6">
      <c r="A1158" s="97"/>
      <c r="B1158" s="97"/>
      <c r="C1158" s="115"/>
      <c r="D1158" s="97" t="s">
        <v>2680</v>
      </c>
      <c r="E1158" s="103" t="s">
        <v>2681</v>
      </c>
      <c r="F1158" s="104">
        <v>0</v>
      </c>
    </row>
    <row r="1159" ht="18" customHeight="1" spans="1:6">
      <c r="A1159" s="97"/>
      <c r="B1159" s="97"/>
      <c r="C1159" s="115"/>
      <c r="D1159" s="97" t="s">
        <v>2682</v>
      </c>
      <c r="E1159" s="103" t="s">
        <v>2683</v>
      </c>
      <c r="F1159" s="104">
        <v>0</v>
      </c>
    </row>
    <row r="1160" ht="18" customHeight="1" spans="1:6">
      <c r="A1160" s="97"/>
      <c r="B1160" s="97"/>
      <c r="C1160" s="115"/>
      <c r="D1160" s="97" t="s">
        <v>2684</v>
      </c>
      <c r="E1160" s="103" t="s">
        <v>2685</v>
      </c>
      <c r="F1160" s="104">
        <v>0</v>
      </c>
    </row>
    <row r="1161" ht="18" customHeight="1" spans="1:6">
      <c r="A1161" s="97"/>
      <c r="B1161" s="97"/>
      <c r="C1161" s="115"/>
      <c r="D1161" s="97" t="s">
        <v>2686</v>
      </c>
      <c r="E1161" s="103" t="s">
        <v>2687</v>
      </c>
      <c r="F1161" s="104">
        <v>0</v>
      </c>
    </row>
    <row r="1162" ht="18" customHeight="1" spans="1:6">
      <c r="A1162" s="97"/>
      <c r="B1162" s="97"/>
      <c r="C1162" s="115"/>
      <c r="D1162" s="97" t="s">
        <v>2688</v>
      </c>
      <c r="E1162" s="103" t="s">
        <v>2689</v>
      </c>
      <c r="F1162" s="104">
        <v>0</v>
      </c>
    </row>
    <row r="1163" ht="18" customHeight="1" spans="1:6">
      <c r="A1163" s="97"/>
      <c r="B1163" s="97"/>
      <c r="C1163" s="115"/>
      <c r="D1163" s="97" t="s">
        <v>2690</v>
      </c>
      <c r="E1163" s="103" t="s">
        <v>2691</v>
      </c>
      <c r="F1163" s="104">
        <v>0</v>
      </c>
    </row>
    <row r="1164" ht="18" customHeight="1" spans="1:6">
      <c r="A1164" s="97"/>
      <c r="B1164" s="97"/>
      <c r="C1164" s="115"/>
      <c r="D1164" s="97" t="s">
        <v>2692</v>
      </c>
      <c r="E1164" s="103" t="s">
        <v>2693</v>
      </c>
      <c r="F1164" s="104">
        <v>19</v>
      </c>
    </row>
    <row r="1165" ht="18" customHeight="1" spans="1:6">
      <c r="A1165" s="97"/>
      <c r="B1165" s="97"/>
      <c r="C1165" s="115"/>
      <c r="D1165" s="97" t="s">
        <v>2694</v>
      </c>
      <c r="E1165" s="103" t="s">
        <v>2695</v>
      </c>
      <c r="F1165" s="104">
        <v>0</v>
      </c>
    </row>
    <row r="1166" ht="18" customHeight="1" spans="1:6">
      <c r="A1166" s="97"/>
      <c r="B1166" s="97"/>
      <c r="C1166" s="115"/>
      <c r="D1166" s="97" t="s">
        <v>2696</v>
      </c>
      <c r="E1166" s="103" t="s">
        <v>2697</v>
      </c>
      <c r="F1166" s="104">
        <v>0</v>
      </c>
    </row>
    <row r="1167" ht="18" customHeight="1" spans="1:6">
      <c r="A1167" s="97"/>
      <c r="B1167" s="97"/>
      <c r="C1167" s="115"/>
      <c r="D1167" s="97" t="s">
        <v>2698</v>
      </c>
      <c r="E1167" s="103" t="s">
        <v>2699</v>
      </c>
      <c r="F1167" s="104">
        <v>0</v>
      </c>
    </row>
    <row r="1168" ht="18" customHeight="1" spans="1:6">
      <c r="A1168" s="97"/>
      <c r="B1168" s="97"/>
      <c r="C1168" s="115"/>
      <c r="D1168" s="97" t="s">
        <v>2700</v>
      </c>
      <c r="E1168" s="103" t="s">
        <v>2701</v>
      </c>
      <c r="F1168" s="104">
        <v>0</v>
      </c>
    </row>
    <row r="1169" ht="18" customHeight="1" spans="1:6">
      <c r="A1169" s="97"/>
      <c r="B1169" s="97"/>
      <c r="C1169" s="115"/>
      <c r="D1169" s="97" t="s">
        <v>2702</v>
      </c>
      <c r="E1169" s="103" t="s">
        <v>2703</v>
      </c>
      <c r="F1169" s="104">
        <v>0</v>
      </c>
    </row>
    <row r="1170" ht="18" customHeight="1" spans="1:6">
      <c r="A1170" s="97"/>
      <c r="B1170" s="97"/>
      <c r="C1170" s="115"/>
      <c r="D1170" s="97" t="s">
        <v>2704</v>
      </c>
      <c r="E1170" s="103" t="s">
        <v>2705</v>
      </c>
      <c r="F1170" s="104">
        <v>0</v>
      </c>
    </row>
    <row r="1171" ht="18" customHeight="1" spans="1:6">
      <c r="A1171" s="97"/>
      <c r="B1171" s="97"/>
      <c r="C1171" s="115"/>
      <c r="D1171" s="97" t="s">
        <v>2706</v>
      </c>
      <c r="E1171" s="103" t="s">
        <v>2707</v>
      </c>
      <c r="F1171" s="104">
        <v>0</v>
      </c>
    </row>
    <row r="1172" ht="18" customHeight="1" spans="1:6">
      <c r="A1172" s="97"/>
      <c r="B1172" s="97"/>
      <c r="C1172" s="115"/>
      <c r="D1172" s="97" t="s">
        <v>2708</v>
      </c>
      <c r="E1172" s="103" t="s">
        <v>2709</v>
      </c>
      <c r="F1172" s="104">
        <v>0</v>
      </c>
    </row>
    <row r="1173" ht="18" customHeight="1" spans="1:6">
      <c r="A1173" s="97"/>
      <c r="B1173" s="97"/>
      <c r="C1173" s="115"/>
      <c r="D1173" s="97" t="s">
        <v>2710</v>
      </c>
      <c r="E1173" s="103" t="s">
        <v>2711</v>
      </c>
      <c r="F1173" s="104">
        <v>0</v>
      </c>
    </row>
    <row r="1174" ht="18" customHeight="1" spans="1:6">
      <c r="A1174" s="97"/>
      <c r="B1174" s="97"/>
      <c r="C1174" s="115"/>
      <c r="D1174" s="97" t="s">
        <v>2712</v>
      </c>
      <c r="E1174" s="103" t="s">
        <v>198</v>
      </c>
      <c r="F1174" s="104">
        <v>3266</v>
      </c>
    </row>
    <row r="1175" ht="18" customHeight="1" spans="1:6">
      <c r="A1175" s="97"/>
      <c r="B1175" s="97"/>
      <c r="C1175" s="115"/>
      <c r="D1175" s="97" t="s">
        <v>2713</v>
      </c>
      <c r="E1175" s="103" t="s">
        <v>2714</v>
      </c>
      <c r="F1175" s="104">
        <v>400</v>
      </c>
    </row>
    <row r="1176" ht="18" customHeight="1" spans="1:6">
      <c r="A1176" s="97"/>
      <c r="B1176" s="97"/>
      <c r="C1176" s="115"/>
      <c r="D1176" s="97" t="s">
        <v>2715</v>
      </c>
      <c r="E1176" s="98" t="s">
        <v>2716</v>
      </c>
      <c r="F1176" s="99">
        <f>SUM(F1177:F1190)</f>
        <v>965</v>
      </c>
    </row>
    <row r="1177" ht="18" customHeight="1" spans="1:6">
      <c r="A1177" s="97"/>
      <c r="B1177" s="97"/>
      <c r="C1177" s="115"/>
      <c r="D1177" s="97" t="s">
        <v>2717</v>
      </c>
      <c r="E1177" s="103" t="s">
        <v>171</v>
      </c>
      <c r="F1177" s="104">
        <v>0</v>
      </c>
    </row>
    <row r="1178" ht="18" customHeight="1" spans="1:6">
      <c r="A1178" s="97"/>
      <c r="B1178" s="97"/>
      <c r="C1178" s="115"/>
      <c r="D1178" s="97" t="s">
        <v>2718</v>
      </c>
      <c r="E1178" s="103" t="s">
        <v>174</v>
      </c>
      <c r="F1178" s="104">
        <v>0</v>
      </c>
    </row>
    <row r="1179" ht="18" customHeight="1" spans="1:6">
      <c r="A1179" s="97"/>
      <c r="B1179" s="97"/>
      <c r="C1179" s="115"/>
      <c r="D1179" s="97" t="s">
        <v>2719</v>
      </c>
      <c r="E1179" s="103" t="s">
        <v>177</v>
      </c>
      <c r="F1179" s="104">
        <v>0</v>
      </c>
    </row>
    <row r="1180" ht="18" customHeight="1" spans="1:6">
      <c r="A1180" s="97"/>
      <c r="B1180" s="97"/>
      <c r="C1180" s="115"/>
      <c r="D1180" s="97" t="s">
        <v>2720</v>
      </c>
      <c r="E1180" s="103" t="s">
        <v>2721</v>
      </c>
      <c r="F1180" s="104">
        <v>0</v>
      </c>
    </row>
    <row r="1181" ht="18" customHeight="1" spans="1:6">
      <c r="A1181" s="97"/>
      <c r="B1181" s="97"/>
      <c r="C1181" s="115"/>
      <c r="D1181" s="97" t="s">
        <v>2722</v>
      </c>
      <c r="E1181" s="103" t="s">
        <v>2723</v>
      </c>
      <c r="F1181" s="104">
        <v>0</v>
      </c>
    </row>
    <row r="1182" ht="18" customHeight="1" spans="1:6">
      <c r="A1182" s="97"/>
      <c r="B1182" s="97"/>
      <c r="C1182" s="115"/>
      <c r="D1182" s="97" t="s">
        <v>2724</v>
      </c>
      <c r="E1182" s="103" t="s">
        <v>2725</v>
      </c>
      <c r="F1182" s="104">
        <v>0</v>
      </c>
    </row>
    <row r="1183" ht="18" customHeight="1" spans="1:6">
      <c r="A1183" s="97"/>
      <c r="B1183" s="97"/>
      <c r="C1183" s="115"/>
      <c r="D1183" s="97" t="s">
        <v>2726</v>
      </c>
      <c r="E1183" s="103" t="s">
        <v>2727</v>
      </c>
      <c r="F1183" s="104">
        <v>0</v>
      </c>
    </row>
    <row r="1184" ht="18" customHeight="1" spans="1:6">
      <c r="A1184" s="97"/>
      <c r="B1184" s="97"/>
      <c r="C1184" s="115"/>
      <c r="D1184" s="97" t="s">
        <v>2728</v>
      </c>
      <c r="E1184" s="103" t="s">
        <v>2729</v>
      </c>
      <c r="F1184" s="104">
        <v>19</v>
      </c>
    </row>
    <row r="1185" ht="18" customHeight="1" spans="1:6">
      <c r="A1185" s="97"/>
      <c r="B1185" s="97"/>
      <c r="C1185" s="115"/>
      <c r="D1185" s="97" t="s">
        <v>2730</v>
      </c>
      <c r="E1185" s="103" t="s">
        <v>2731</v>
      </c>
      <c r="F1185" s="104">
        <v>0</v>
      </c>
    </row>
    <row r="1186" ht="18" customHeight="1" spans="1:6">
      <c r="A1186" s="97"/>
      <c r="B1186" s="97"/>
      <c r="C1186" s="115"/>
      <c r="D1186" s="97" t="s">
        <v>2732</v>
      </c>
      <c r="E1186" s="103" t="s">
        <v>2733</v>
      </c>
      <c r="F1186" s="104">
        <v>0</v>
      </c>
    </row>
    <row r="1187" ht="18" customHeight="1" spans="1:6">
      <c r="A1187" s="97"/>
      <c r="B1187" s="97"/>
      <c r="C1187" s="115"/>
      <c r="D1187" s="97" t="s">
        <v>2734</v>
      </c>
      <c r="E1187" s="103" t="s">
        <v>2735</v>
      </c>
      <c r="F1187" s="104">
        <v>0</v>
      </c>
    </row>
    <row r="1188" ht="18" customHeight="1" spans="1:6">
      <c r="A1188" s="97"/>
      <c r="B1188" s="97"/>
      <c r="C1188" s="115"/>
      <c r="D1188" s="97" t="s">
        <v>2736</v>
      </c>
      <c r="E1188" s="103" t="s">
        <v>2737</v>
      </c>
      <c r="F1188" s="104">
        <v>0</v>
      </c>
    </row>
    <row r="1189" ht="18" customHeight="1" spans="1:6">
      <c r="A1189" s="97"/>
      <c r="B1189" s="97"/>
      <c r="C1189" s="115"/>
      <c r="D1189" s="97" t="s">
        <v>2738</v>
      </c>
      <c r="E1189" s="103" t="s">
        <v>2739</v>
      </c>
      <c r="F1189" s="104">
        <v>0</v>
      </c>
    </row>
    <row r="1190" ht="18" customHeight="1" spans="1:6">
      <c r="A1190" s="97"/>
      <c r="B1190" s="97"/>
      <c r="C1190" s="115"/>
      <c r="D1190" s="97" t="s">
        <v>2740</v>
      </c>
      <c r="E1190" s="103" t="s">
        <v>2741</v>
      </c>
      <c r="F1190" s="104">
        <v>946</v>
      </c>
    </row>
    <row r="1191" ht="18" customHeight="1" spans="1:6">
      <c r="A1191" s="97"/>
      <c r="B1191" s="97"/>
      <c r="C1191" s="115"/>
      <c r="D1191" s="97" t="s">
        <v>2742</v>
      </c>
      <c r="E1191" s="98" t="s">
        <v>2743</v>
      </c>
      <c r="F1191" s="99">
        <f>F1192</f>
        <v>0</v>
      </c>
    </row>
    <row r="1192" ht="18" customHeight="1" spans="1:6">
      <c r="A1192" s="97"/>
      <c r="B1192" s="97"/>
      <c r="C1192" s="115"/>
      <c r="D1192" s="97" t="s">
        <v>2744</v>
      </c>
      <c r="E1192" s="103" t="s">
        <v>2745</v>
      </c>
      <c r="F1192" s="104">
        <v>0</v>
      </c>
    </row>
    <row r="1193" ht="18" customHeight="1" spans="1:6">
      <c r="A1193" s="97"/>
      <c r="B1193" s="97"/>
      <c r="C1193" s="115"/>
      <c r="D1193" s="97" t="s">
        <v>2746</v>
      </c>
      <c r="E1193" s="98" t="s">
        <v>2747</v>
      </c>
      <c r="F1193" s="99">
        <f>SUM(F1194,F1205,F1209)</f>
        <v>22278</v>
      </c>
    </row>
    <row r="1194" ht="18" customHeight="1" spans="1:6">
      <c r="A1194" s="97"/>
      <c r="B1194" s="97"/>
      <c r="C1194" s="115"/>
      <c r="D1194" s="97" t="s">
        <v>2748</v>
      </c>
      <c r="E1194" s="98" t="s">
        <v>2749</v>
      </c>
      <c r="F1194" s="99">
        <f>SUM(F1195:F1204)</f>
        <v>1374</v>
      </c>
    </row>
    <row r="1195" ht="18" customHeight="1" spans="1:6">
      <c r="A1195" s="97"/>
      <c r="B1195" s="97"/>
      <c r="C1195" s="115"/>
      <c r="D1195" s="97" t="s">
        <v>2750</v>
      </c>
      <c r="E1195" s="103" t="s">
        <v>2751</v>
      </c>
      <c r="F1195" s="104">
        <v>95</v>
      </c>
    </row>
    <row r="1196" ht="18" customHeight="1" spans="1:6">
      <c r="A1196" s="97"/>
      <c r="B1196" s="97"/>
      <c r="C1196" s="115"/>
      <c r="D1196" s="97" t="s">
        <v>2752</v>
      </c>
      <c r="E1196" s="103" t="s">
        <v>2753</v>
      </c>
      <c r="F1196" s="104">
        <v>0</v>
      </c>
    </row>
    <row r="1197" ht="18" customHeight="1" spans="1:6">
      <c r="A1197" s="97"/>
      <c r="B1197" s="97"/>
      <c r="C1197" s="115"/>
      <c r="D1197" s="97" t="s">
        <v>2754</v>
      </c>
      <c r="E1197" s="103" t="s">
        <v>2755</v>
      </c>
      <c r="F1197" s="104">
        <v>0</v>
      </c>
    </row>
    <row r="1198" ht="18" customHeight="1" spans="1:6">
      <c r="A1198" s="97"/>
      <c r="B1198" s="97"/>
      <c r="C1198" s="115"/>
      <c r="D1198" s="97" t="s">
        <v>2756</v>
      </c>
      <c r="E1198" s="103" t="s">
        <v>2757</v>
      </c>
      <c r="F1198" s="104">
        <v>0</v>
      </c>
    </row>
    <row r="1199" ht="18" customHeight="1" spans="1:6">
      <c r="A1199" s="97"/>
      <c r="B1199" s="97"/>
      <c r="C1199" s="115"/>
      <c r="D1199" s="97" t="s">
        <v>2758</v>
      </c>
      <c r="E1199" s="103" t="s">
        <v>2759</v>
      </c>
      <c r="F1199" s="104">
        <v>1160</v>
      </c>
    </row>
    <row r="1200" ht="18" customHeight="1" spans="1:6">
      <c r="A1200" s="97"/>
      <c r="B1200" s="97"/>
      <c r="C1200" s="115"/>
      <c r="D1200" s="97" t="s">
        <v>2760</v>
      </c>
      <c r="E1200" s="103" t="s">
        <v>2761</v>
      </c>
      <c r="F1200" s="104">
        <v>0</v>
      </c>
    </row>
    <row r="1201" ht="18" customHeight="1" spans="1:6">
      <c r="A1201" s="97"/>
      <c r="B1201" s="97"/>
      <c r="C1201" s="115"/>
      <c r="D1201" s="97" t="s">
        <v>2762</v>
      </c>
      <c r="E1201" s="103" t="s">
        <v>2763</v>
      </c>
      <c r="F1201" s="104">
        <v>0</v>
      </c>
    </row>
    <row r="1202" ht="18" customHeight="1" spans="1:6">
      <c r="A1202" s="97"/>
      <c r="B1202" s="97"/>
      <c r="C1202" s="115"/>
      <c r="D1202" s="97" t="s">
        <v>2764</v>
      </c>
      <c r="E1202" s="103" t="s">
        <v>2765</v>
      </c>
      <c r="F1202" s="104">
        <v>118</v>
      </c>
    </row>
    <row r="1203" ht="18" customHeight="1" spans="1:6">
      <c r="A1203" s="97"/>
      <c r="B1203" s="97"/>
      <c r="C1203" s="115"/>
      <c r="D1203" s="97" t="s">
        <v>2766</v>
      </c>
      <c r="E1203" s="103" t="s">
        <v>2767</v>
      </c>
      <c r="F1203" s="104">
        <v>0</v>
      </c>
    </row>
    <row r="1204" ht="18" customHeight="1" spans="1:6">
      <c r="A1204" s="97"/>
      <c r="B1204" s="97"/>
      <c r="C1204" s="115"/>
      <c r="D1204" s="97" t="s">
        <v>2768</v>
      </c>
      <c r="E1204" s="103" t="s">
        <v>2769</v>
      </c>
      <c r="F1204" s="104">
        <v>1</v>
      </c>
    </row>
    <row r="1205" ht="18" customHeight="1" spans="1:6">
      <c r="A1205" s="97"/>
      <c r="B1205" s="97"/>
      <c r="C1205" s="115"/>
      <c r="D1205" s="97" t="s">
        <v>2770</v>
      </c>
      <c r="E1205" s="98" t="s">
        <v>2771</v>
      </c>
      <c r="F1205" s="99">
        <f>SUM(F1206:F1208)</f>
        <v>20904</v>
      </c>
    </row>
    <row r="1206" ht="18" customHeight="1" spans="1:6">
      <c r="A1206" s="97"/>
      <c r="B1206" s="97"/>
      <c r="C1206" s="115"/>
      <c r="D1206" s="97" t="s">
        <v>2772</v>
      </c>
      <c r="E1206" s="103" t="s">
        <v>2773</v>
      </c>
      <c r="F1206" s="104">
        <v>11194</v>
      </c>
    </row>
    <row r="1207" ht="18" customHeight="1" spans="1:6">
      <c r="A1207" s="97"/>
      <c r="B1207" s="97"/>
      <c r="C1207" s="115"/>
      <c r="D1207" s="97" t="s">
        <v>2774</v>
      </c>
      <c r="E1207" s="103" t="s">
        <v>2775</v>
      </c>
      <c r="F1207" s="104">
        <v>9204</v>
      </c>
    </row>
    <row r="1208" ht="18" customHeight="1" spans="1:6">
      <c r="A1208" s="97"/>
      <c r="B1208" s="97"/>
      <c r="C1208" s="115"/>
      <c r="D1208" s="97" t="s">
        <v>2776</v>
      </c>
      <c r="E1208" s="103" t="s">
        <v>2777</v>
      </c>
      <c r="F1208" s="104">
        <v>506</v>
      </c>
    </row>
    <row r="1209" ht="18" customHeight="1" spans="1:6">
      <c r="A1209" s="97"/>
      <c r="B1209" s="97"/>
      <c r="C1209" s="115"/>
      <c r="D1209" s="97" t="s">
        <v>2778</v>
      </c>
      <c r="E1209" s="98" t="s">
        <v>2779</v>
      </c>
      <c r="F1209" s="99">
        <f>SUM(F1210:F1212)</f>
        <v>0</v>
      </c>
    </row>
    <row r="1210" ht="18" customHeight="1" spans="1:6">
      <c r="A1210" s="97"/>
      <c r="B1210" s="97"/>
      <c r="C1210" s="115"/>
      <c r="D1210" s="97" t="s">
        <v>2780</v>
      </c>
      <c r="E1210" s="103" t="s">
        <v>2781</v>
      </c>
      <c r="F1210" s="104">
        <v>0</v>
      </c>
    </row>
    <row r="1211" ht="18" customHeight="1" spans="1:6">
      <c r="A1211" s="97"/>
      <c r="B1211" s="97"/>
      <c r="C1211" s="115"/>
      <c r="D1211" s="97" t="s">
        <v>2782</v>
      </c>
      <c r="E1211" s="103" t="s">
        <v>2783</v>
      </c>
      <c r="F1211" s="104">
        <v>0</v>
      </c>
    </row>
    <row r="1212" ht="18" customHeight="1" spans="1:6">
      <c r="A1212" s="97"/>
      <c r="B1212" s="97"/>
      <c r="C1212" s="115"/>
      <c r="D1212" s="97" t="s">
        <v>2784</v>
      </c>
      <c r="E1212" s="103" t="s">
        <v>2785</v>
      </c>
      <c r="F1212" s="104">
        <v>0</v>
      </c>
    </row>
    <row r="1213" ht="18" customHeight="1" spans="1:6">
      <c r="A1213" s="97"/>
      <c r="B1213" s="97"/>
      <c r="C1213" s="115"/>
      <c r="D1213" s="97" t="s">
        <v>2786</v>
      </c>
      <c r="E1213" s="98" t="s">
        <v>2787</v>
      </c>
      <c r="F1213" s="99">
        <f>F1214+F1232+F1238+F1244</f>
        <v>0</v>
      </c>
    </row>
    <row r="1214" ht="18" customHeight="1" spans="1:6">
      <c r="A1214" s="97"/>
      <c r="B1214" s="97"/>
      <c r="C1214" s="115"/>
      <c r="D1214" s="97" t="s">
        <v>2788</v>
      </c>
      <c r="E1214" s="98" t="s">
        <v>2789</v>
      </c>
      <c r="F1214" s="99">
        <f>SUM(F1215:F1231)</f>
        <v>0</v>
      </c>
    </row>
    <row r="1215" ht="18" customHeight="1" spans="1:6">
      <c r="A1215" s="97"/>
      <c r="B1215" s="97"/>
      <c r="C1215" s="115"/>
      <c r="D1215" s="97" t="s">
        <v>2790</v>
      </c>
      <c r="E1215" s="103" t="s">
        <v>171</v>
      </c>
      <c r="F1215" s="104">
        <v>0</v>
      </c>
    </row>
    <row r="1216" ht="18" customHeight="1" spans="1:6">
      <c r="A1216" s="97"/>
      <c r="B1216" s="97"/>
      <c r="C1216" s="115"/>
      <c r="D1216" s="97" t="s">
        <v>2791</v>
      </c>
      <c r="E1216" s="103" t="s">
        <v>174</v>
      </c>
      <c r="F1216" s="104">
        <v>0</v>
      </c>
    </row>
    <row r="1217" ht="18" customHeight="1" spans="1:6">
      <c r="A1217" s="97"/>
      <c r="B1217" s="97"/>
      <c r="C1217" s="115"/>
      <c r="D1217" s="97" t="s">
        <v>2792</v>
      </c>
      <c r="E1217" s="103" t="s">
        <v>177</v>
      </c>
      <c r="F1217" s="104">
        <v>0</v>
      </c>
    </row>
    <row r="1218" ht="18" customHeight="1" spans="1:6">
      <c r="A1218" s="97"/>
      <c r="B1218" s="97"/>
      <c r="C1218" s="115"/>
      <c r="D1218" s="97" t="s">
        <v>2793</v>
      </c>
      <c r="E1218" s="103" t="s">
        <v>2794</v>
      </c>
      <c r="F1218" s="104">
        <v>0</v>
      </c>
    </row>
    <row r="1219" ht="18" customHeight="1" spans="1:6">
      <c r="A1219" s="97"/>
      <c r="B1219" s="97"/>
      <c r="C1219" s="115"/>
      <c r="D1219" s="97" t="s">
        <v>2795</v>
      </c>
      <c r="E1219" s="103" t="s">
        <v>2796</v>
      </c>
      <c r="F1219" s="104">
        <v>0</v>
      </c>
    </row>
    <row r="1220" ht="18" customHeight="1" spans="1:6">
      <c r="A1220" s="97"/>
      <c r="B1220" s="97"/>
      <c r="C1220" s="115"/>
      <c r="D1220" s="97" t="s">
        <v>2797</v>
      </c>
      <c r="E1220" s="103" t="s">
        <v>2798</v>
      </c>
      <c r="F1220" s="104">
        <v>0</v>
      </c>
    </row>
    <row r="1221" ht="18" customHeight="1" spans="1:6">
      <c r="A1221" s="97"/>
      <c r="B1221" s="97"/>
      <c r="C1221" s="115"/>
      <c r="D1221" s="97" t="s">
        <v>2799</v>
      </c>
      <c r="E1221" s="103" t="s">
        <v>2800</v>
      </c>
      <c r="F1221" s="104">
        <v>0</v>
      </c>
    </row>
    <row r="1222" ht="18" customHeight="1" spans="1:6">
      <c r="A1222" s="97"/>
      <c r="B1222" s="97"/>
      <c r="C1222" s="115"/>
      <c r="D1222" s="97" t="s">
        <v>2801</v>
      </c>
      <c r="E1222" s="103" t="s">
        <v>2802</v>
      </c>
      <c r="F1222" s="104">
        <v>0</v>
      </c>
    </row>
    <row r="1223" ht="18" customHeight="1" spans="1:6">
      <c r="A1223" s="97"/>
      <c r="B1223" s="97"/>
      <c r="C1223" s="115"/>
      <c r="D1223" s="97" t="s">
        <v>2803</v>
      </c>
      <c r="E1223" s="103" t="s">
        <v>2804</v>
      </c>
      <c r="F1223" s="104">
        <v>0</v>
      </c>
    </row>
    <row r="1224" ht="18" customHeight="1" spans="1:6">
      <c r="A1224" s="97"/>
      <c r="B1224" s="97"/>
      <c r="C1224" s="115"/>
      <c r="D1224" s="97" t="s">
        <v>2805</v>
      </c>
      <c r="E1224" s="103" t="s">
        <v>2806</v>
      </c>
      <c r="F1224" s="104">
        <v>0</v>
      </c>
    </row>
    <row r="1225" ht="18" customHeight="1" spans="1:6">
      <c r="A1225" s="97"/>
      <c r="B1225" s="97"/>
      <c r="C1225" s="115"/>
      <c r="D1225" s="97" t="s">
        <v>2807</v>
      </c>
      <c r="E1225" s="103" t="s">
        <v>2808</v>
      </c>
      <c r="F1225" s="104">
        <v>0</v>
      </c>
    </row>
    <row r="1226" ht="18" customHeight="1" spans="1:6">
      <c r="A1226" s="97"/>
      <c r="B1226" s="97"/>
      <c r="C1226" s="115"/>
      <c r="D1226" s="97" t="s">
        <v>2809</v>
      </c>
      <c r="E1226" s="103" t="s">
        <v>2810</v>
      </c>
      <c r="F1226" s="104">
        <v>0</v>
      </c>
    </row>
    <row r="1227" ht="18" customHeight="1" spans="1:6">
      <c r="A1227" s="97"/>
      <c r="B1227" s="97"/>
      <c r="C1227" s="115"/>
      <c r="D1227" s="97" t="s">
        <v>2811</v>
      </c>
      <c r="E1227" s="103" t="s">
        <v>2812</v>
      </c>
      <c r="F1227" s="104">
        <v>0</v>
      </c>
    </row>
    <row r="1228" ht="18" customHeight="1" spans="1:6">
      <c r="A1228" s="97"/>
      <c r="B1228" s="97"/>
      <c r="C1228" s="115"/>
      <c r="D1228" s="97" t="s">
        <v>2813</v>
      </c>
      <c r="E1228" s="103" t="s">
        <v>2814</v>
      </c>
      <c r="F1228" s="104">
        <v>0</v>
      </c>
    </row>
    <row r="1229" ht="18" customHeight="1" spans="1:6">
      <c r="A1229" s="97"/>
      <c r="B1229" s="97"/>
      <c r="C1229" s="115"/>
      <c r="D1229" s="97" t="s">
        <v>2815</v>
      </c>
      <c r="E1229" s="103" t="s">
        <v>2816</v>
      </c>
      <c r="F1229" s="104">
        <v>0</v>
      </c>
    </row>
    <row r="1230" ht="18" customHeight="1" spans="1:6">
      <c r="A1230" s="97"/>
      <c r="B1230" s="97"/>
      <c r="C1230" s="115"/>
      <c r="D1230" s="97" t="s">
        <v>2817</v>
      </c>
      <c r="E1230" s="103" t="s">
        <v>198</v>
      </c>
      <c r="F1230" s="104">
        <v>0</v>
      </c>
    </row>
    <row r="1231" ht="18" customHeight="1" spans="1:6">
      <c r="A1231" s="97"/>
      <c r="B1231" s="97"/>
      <c r="C1231" s="115"/>
      <c r="D1231" s="97" t="s">
        <v>2818</v>
      </c>
      <c r="E1231" s="103" t="s">
        <v>2819</v>
      </c>
      <c r="F1231" s="104">
        <v>0</v>
      </c>
    </row>
    <row r="1232" ht="18" customHeight="1" spans="1:6">
      <c r="A1232" s="97"/>
      <c r="B1232" s="97"/>
      <c r="C1232" s="115"/>
      <c r="D1232" s="97" t="s">
        <v>2820</v>
      </c>
      <c r="E1232" s="98" t="s">
        <v>2821</v>
      </c>
      <c r="F1232" s="99">
        <f>SUM(F1233:F1237)</f>
        <v>0</v>
      </c>
    </row>
    <row r="1233" ht="18" customHeight="1" spans="1:6">
      <c r="A1233" s="97"/>
      <c r="B1233" s="97"/>
      <c r="C1233" s="115"/>
      <c r="D1233" s="97" t="s">
        <v>2822</v>
      </c>
      <c r="E1233" s="103" t="s">
        <v>2823</v>
      </c>
      <c r="F1233" s="104">
        <v>0</v>
      </c>
    </row>
    <row r="1234" ht="18" customHeight="1" spans="1:6">
      <c r="A1234" s="97"/>
      <c r="B1234" s="97"/>
      <c r="C1234" s="115"/>
      <c r="D1234" s="97" t="s">
        <v>2824</v>
      </c>
      <c r="E1234" s="103" t="s">
        <v>2825</v>
      </c>
      <c r="F1234" s="104">
        <v>0</v>
      </c>
    </row>
    <row r="1235" ht="18" customHeight="1" spans="1:6">
      <c r="A1235" s="97"/>
      <c r="B1235" s="97"/>
      <c r="C1235" s="115"/>
      <c r="D1235" s="97" t="s">
        <v>2826</v>
      </c>
      <c r="E1235" s="103" t="s">
        <v>2827</v>
      </c>
      <c r="F1235" s="104">
        <v>0</v>
      </c>
    </row>
    <row r="1236" ht="18" customHeight="1" spans="1:6">
      <c r="A1236" s="97"/>
      <c r="B1236" s="97"/>
      <c r="C1236" s="115"/>
      <c r="D1236" s="97" t="s">
        <v>2828</v>
      </c>
      <c r="E1236" s="103" t="s">
        <v>2829</v>
      </c>
      <c r="F1236" s="104">
        <v>0</v>
      </c>
    </row>
    <row r="1237" ht="18" customHeight="1" spans="1:6">
      <c r="A1237" s="97"/>
      <c r="B1237" s="97"/>
      <c r="C1237" s="115"/>
      <c r="D1237" s="97" t="s">
        <v>2830</v>
      </c>
      <c r="E1237" s="103" t="s">
        <v>2831</v>
      </c>
      <c r="F1237" s="104">
        <v>0</v>
      </c>
    </row>
    <row r="1238" ht="18" customHeight="1" spans="1:6">
      <c r="A1238" s="97"/>
      <c r="B1238" s="97"/>
      <c r="C1238" s="115"/>
      <c r="D1238" s="97" t="s">
        <v>2832</v>
      </c>
      <c r="E1238" s="98" t="s">
        <v>2833</v>
      </c>
      <c r="F1238" s="99">
        <f>SUM(F1239:F1243)</f>
        <v>0</v>
      </c>
    </row>
    <row r="1239" ht="18" customHeight="1" spans="1:6">
      <c r="A1239" s="97"/>
      <c r="B1239" s="97"/>
      <c r="C1239" s="115"/>
      <c r="D1239" s="97" t="s">
        <v>2834</v>
      </c>
      <c r="E1239" s="103" t="s">
        <v>2835</v>
      </c>
      <c r="F1239" s="104">
        <v>0</v>
      </c>
    </row>
    <row r="1240" ht="18" customHeight="1" spans="1:6">
      <c r="A1240" s="97"/>
      <c r="B1240" s="97"/>
      <c r="C1240" s="115"/>
      <c r="D1240" s="97" t="s">
        <v>2836</v>
      </c>
      <c r="E1240" s="103" t="s">
        <v>2837</v>
      </c>
      <c r="F1240" s="104">
        <v>0</v>
      </c>
    </row>
    <row r="1241" ht="18" customHeight="1" spans="1:6">
      <c r="A1241" s="97"/>
      <c r="B1241" s="97"/>
      <c r="C1241" s="115"/>
      <c r="D1241" s="97" t="s">
        <v>2838</v>
      </c>
      <c r="E1241" s="103" t="s">
        <v>2839</v>
      </c>
      <c r="F1241" s="104">
        <v>0</v>
      </c>
    </row>
    <row r="1242" ht="18" customHeight="1" spans="1:6">
      <c r="A1242" s="97"/>
      <c r="B1242" s="97"/>
      <c r="C1242" s="115"/>
      <c r="D1242" s="97" t="s">
        <v>2840</v>
      </c>
      <c r="E1242" s="103" t="s">
        <v>2841</v>
      </c>
      <c r="F1242" s="104">
        <v>0</v>
      </c>
    </row>
    <row r="1243" ht="18" customHeight="1" spans="1:6">
      <c r="A1243" s="97"/>
      <c r="B1243" s="97"/>
      <c r="C1243" s="115"/>
      <c r="D1243" s="97" t="s">
        <v>2842</v>
      </c>
      <c r="E1243" s="103" t="s">
        <v>2843</v>
      </c>
      <c r="F1243" s="104">
        <v>0</v>
      </c>
    </row>
    <row r="1244" ht="18" customHeight="1" spans="1:6">
      <c r="A1244" s="97"/>
      <c r="B1244" s="97"/>
      <c r="C1244" s="115"/>
      <c r="D1244" s="97" t="s">
        <v>2844</v>
      </c>
      <c r="E1244" s="98" t="s">
        <v>2845</v>
      </c>
      <c r="F1244" s="99">
        <f>SUM(F1245:F1256)</f>
        <v>0</v>
      </c>
    </row>
    <row r="1245" ht="18" customHeight="1" spans="1:6">
      <c r="A1245" s="97"/>
      <c r="B1245" s="97"/>
      <c r="C1245" s="115"/>
      <c r="D1245" s="97" t="s">
        <v>2846</v>
      </c>
      <c r="E1245" s="103" t="s">
        <v>2847</v>
      </c>
      <c r="F1245" s="104">
        <v>0</v>
      </c>
    </row>
    <row r="1246" ht="18" customHeight="1" spans="1:6">
      <c r="A1246" s="97"/>
      <c r="B1246" s="97"/>
      <c r="C1246" s="115"/>
      <c r="D1246" s="97" t="s">
        <v>2848</v>
      </c>
      <c r="E1246" s="103" t="s">
        <v>2849</v>
      </c>
      <c r="F1246" s="104">
        <v>0</v>
      </c>
    </row>
    <row r="1247" ht="18" customHeight="1" spans="1:6">
      <c r="A1247" s="97"/>
      <c r="B1247" s="97"/>
      <c r="C1247" s="115"/>
      <c r="D1247" s="97" t="s">
        <v>2850</v>
      </c>
      <c r="E1247" s="103" t="s">
        <v>2851</v>
      </c>
      <c r="F1247" s="104">
        <v>0</v>
      </c>
    </row>
    <row r="1248" ht="18" customHeight="1" spans="1:6">
      <c r="A1248" s="97"/>
      <c r="B1248" s="97"/>
      <c r="C1248" s="115"/>
      <c r="D1248" s="97" t="s">
        <v>2852</v>
      </c>
      <c r="E1248" s="103" t="s">
        <v>2853</v>
      </c>
      <c r="F1248" s="104">
        <v>0</v>
      </c>
    </row>
    <row r="1249" ht="18" customHeight="1" spans="1:6">
      <c r="A1249" s="97"/>
      <c r="B1249" s="97"/>
      <c r="C1249" s="115"/>
      <c r="D1249" s="97" t="s">
        <v>2854</v>
      </c>
      <c r="E1249" s="103" t="s">
        <v>2855</v>
      </c>
      <c r="F1249" s="104">
        <v>0</v>
      </c>
    </row>
    <row r="1250" ht="18" customHeight="1" spans="1:6">
      <c r="A1250" s="97"/>
      <c r="B1250" s="97"/>
      <c r="C1250" s="115"/>
      <c r="D1250" s="97" t="s">
        <v>2856</v>
      </c>
      <c r="E1250" s="103" t="s">
        <v>2857</v>
      </c>
      <c r="F1250" s="104">
        <v>0</v>
      </c>
    </row>
    <row r="1251" ht="18" customHeight="1" spans="1:6">
      <c r="A1251" s="97"/>
      <c r="B1251" s="97"/>
      <c r="C1251" s="115"/>
      <c r="D1251" s="97" t="s">
        <v>2858</v>
      </c>
      <c r="E1251" s="103" t="s">
        <v>2859</v>
      </c>
      <c r="F1251" s="104">
        <v>0</v>
      </c>
    </row>
    <row r="1252" ht="18" customHeight="1" spans="1:6">
      <c r="A1252" s="97"/>
      <c r="B1252" s="97"/>
      <c r="C1252" s="115"/>
      <c r="D1252" s="97" t="s">
        <v>2860</v>
      </c>
      <c r="E1252" s="103" t="s">
        <v>2861</v>
      </c>
      <c r="F1252" s="104">
        <v>0</v>
      </c>
    </row>
    <row r="1253" ht="18" customHeight="1" spans="1:6">
      <c r="A1253" s="97"/>
      <c r="B1253" s="97"/>
      <c r="C1253" s="115"/>
      <c r="D1253" s="97" t="s">
        <v>2862</v>
      </c>
      <c r="E1253" s="103" t="s">
        <v>2863</v>
      </c>
      <c r="F1253" s="104">
        <v>0</v>
      </c>
    </row>
    <row r="1254" ht="18" customHeight="1" spans="1:6">
      <c r="A1254" s="97"/>
      <c r="B1254" s="97"/>
      <c r="C1254" s="115"/>
      <c r="D1254" s="97" t="s">
        <v>2864</v>
      </c>
      <c r="E1254" s="103" t="s">
        <v>2865</v>
      </c>
      <c r="F1254" s="104">
        <v>0</v>
      </c>
    </row>
    <row r="1255" ht="18" customHeight="1" spans="1:6">
      <c r="A1255" s="97"/>
      <c r="B1255" s="97"/>
      <c r="C1255" s="115"/>
      <c r="D1255" s="97" t="s">
        <v>2866</v>
      </c>
      <c r="E1255" s="103" t="s">
        <v>2867</v>
      </c>
      <c r="F1255" s="104">
        <v>0</v>
      </c>
    </row>
    <row r="1256" ht="18" customHeight="1" spans="1:6">
      <c r="A1256" s="97"/>
      <c r="B1256" s="97"/>
      <c r="C1256" s="115"/>
      <c r="D1256" s="97" t="s">
        <v>2868</v>
      </c>
      <c r="E1256" s="103" t="s">
        <v>2869</v>
      </c>
      <c r="F1256" s="104">
        <v>0</v>
      </c>
    </row>
    <row r="1257" ht="18" customHeight="1" spans="1:6">
      <c r="A1257" s="97"/>
      <c r="B1257" s="97"/>
      <c r="C1257" s="115"/>
      <c r="D1257" s="97" t="s">
        <v>2870</v>
      </c>
      <c r="E1257" s="98" t="s">
        <v>2871</v>
      </c>
      <c r="F1257" s="99">
        <f>F1258+F1270+F1276+F1282+F1290+F1303+F1307+F1311</f>
        <v>4125</v>
      </c>
    </row>
    <row r="1258" ht="18" customHeight="1" spans="1:6">
      <c r="A1258" s="97"/>
      <c r="B1258" s="97"/>
      <c r="C1258" s="115"/>
      <c r="D1258" s="97" t="s">
        <v>2872</v>
      </c>
      <c r="E1258" s="98" t="s">
        <v>2873</v>
      </c>
      <c r="F1258" s="99">
        <f>SUM(F1259:F1269)</f>
        <v>713</v>
      </c>
    </row>
    <row r="1259" ht="18" customHeight="1" spans="1:6">
      <c r="A1259" s="97"/>
      <c r="B1259" s="97"/>
      <c r="C1259" s="115"/>
      <c r="D1259" s="97" t="s">
        <v>2874</v>
      </c>
      <c r="E1259" s="103" t="s">
        <v>171</v>
      </c>
      <c r="F1259" s="104">
        <v>444</v>
      </c>
    </row>
    <row r="1260" ht="18" customHeight="1" spans="1:6">
      <c r="A1260" s="97"/>
      <c r="B1260" s="97"/>
      <c r="C1260" s="115"/>
      <c r="D1260" s="97" t="s">
        <v>2875</v>
      </c>
      <c r="E1260" s="103" t="s">
        <v>174</v>
      </c>
      <c r="F1260" s="104">
        <v>72</v>
      </c>
    </row>
    <row r="1261" ht="18" customHeight="1" spans="1:6">
      <c r="A1261" s="97"/>
      <c r="B1261" s="97"/>
      <c r="C1261" s="115"/>
      <c r="D1261" s="97" t="s">
        <v>2876</v>
      </c>
      <c r="E1261" s="103" t="s">
        <v>177</v>
      </c>
      <c r="F1261" s="104">
        <v>0</v>
      </c>
    </row>
    <row r="1262" ht="18" customHeight="1" spans="1:6">
      <c r="A1262" s="97"/>
      <c r="B1262" s="97"/>
      <c r="C1262" s="115"/>
      <c r="D1262" s="97" t="s">
        <v>2877</v>
      </c>
      <c r="E1262" s="103" t="s">
        <v>2878</v>
      </c>
      <c r="F1262" s="104">
        <v>9</v>
      </c>
    </row>
    <row r="1263" ht="18" customHeight="1" spans="1:6">
      <c r="A1263" s="97"/>
      <c r="B1263" s="97"/>
      <c r="C1263" s="115"/>
      <c r="D1263" s="97" t="s">
        <v>2879</v>
      </c>
      <c r="E1263" s="103" t="s">
        <v>2880</v>
      </c>
      <c r="F1263" s="104">
        <v>0</v>
      </c>
    </row>
    <row r="1264" ht="18" customHeight="1" spans="1:6">
      <c r="A1264" s="97"/>
      <c r="B1264" s="97"/>
      <c r="C1264" s="115"/>
      <c r="D1264" s="97" t="s">
        <v>2881</v>
      </c>
      <c r="E1264" s="103" t="s">
        <v>2882</v>
      </c>
      <c r="F1264" s="104">
        <v>45</v>
      </c>
    </row>
    <row r="1265" ht="18" customHeight="1" spans="1:6">
      <c r="A1265" s="97"/>
      <c r="B1265" s="97"/>
      <c r="C1265" s="115"/>
      <c r="D1265" s="97" t="s">
        <v>2883</v>
      </c>
      <c r="E1265" s="103" t="s">
        <v>2884</v>
      </c>
      <c r="F1265" s="104">
        <v>0</v>
      </c>
    </row>
    <row r="1266" ht="18" customHeight="1" spans="1:6">
      <c r="A1266" s="97"/>
      <c r="B1266" s="97"/>
      <c r="C1266" s="115"/>
      <c r="D1266" s="97" t="s">
        <v>2885</v>
      </c>
      <c r="E1266" s="103" t="s">
        <v>2886</v>
      </c>
      <c r="F1266" s="104">
        <v>0</v>
      </c>
    </row>
    <row r="1267" ht="18" customHeight="1" spans="1:6">
      <c r="A1267" s="97"/>
      <c r="B1267" s="97"/>
      <c r="C1267" s="115"/>
      <c r="D1267" s="97" t="s">
        <v>2887</v>
      </c>
      <c r="E1267" s="103" t="s">
        <v>2888</v>
      </c>
      <c r="F1267" s="104">
        <v>0</v>
      </c>
    </row>
    <row r="1268" ht="18" customHeight="1" spans="1:6">
      <c r="A1268" s="97"/>
      <c r="B1268" s="97"/>
      <c r="C1268" s="115"/>
      <c r="D1268" s="97" t="s">
        <v>2889</v>
      </c>
      <c r="E1268" s="103" t="s">
        <v>198</v>
      </c>
      <c r="F1268" s="104">
        <v>47</v>
      </c>
    </row>
    <row r="1269" ht="18" customHeight="1" spans="1:6">
      <c r="A1269" s="97"/>
      <c r="B1269" s="97"/>
      <c r="C1269" s="115"/>
      <c r="D1269" s="97" t="s">
        <v>2890</v>
      </c>
      <c r="E1269" s="103" t="s">
        <v>2891</v>
      </c>
      <c r="F1269" s="104">
        <v>96</v>
      </c>
    </row>
    <row r="1270" ht="18" customHeight="1" spans="1:6">
      <c r="A1270" s="97"/>
      <c r="B1270" s="97"/>
      <c r="C1270" s="115"/>
      <c r="D1270" s="97" t="s">
        <v>2892</v>
      </c>
      <c r="E1270" s="98" t="s">
        <v>2893</v>
      </c>
      <c r="F1270" s="99">
        <f>SUM(F1271:F1275)</f>
        <v>1497</v>
      </c>
    </row>
    <row r="1271" ht="18" customHeight="1" spans="1:6">
      <c r="A1271" s="97"/>
      <c r="B1271" s="97"/>
      <c r="C1271" s="115"/>
      <c r="D1271" s="97" t="s">
        <v>2894</v>
      </c>
      <c r="E1271" s="103" t="s">
        <v>171</v>
      </c>
      <c r="F1271" s="104">
        <v>17</v>
      </c>
    </row>
    <row r="1272" ht="18" customHeight="1" spans="1:6">
      <c r="A1272" s="97"/>
      <c r="B1272" s="97"/>
      <c r="C1272" s="115"/>
      <c r="D1272" s="97" t="s">
        <v>2895</v>
      </c>
      <c r="E1272" s="103" t="s">
        <v>174</v>
      </c>
      <c r="F1272" s="104">
        <v>18</v>
      </c>
    </row>
    <row r="1273" ht="18" customHeight="1" spans="1:6">
      <c r="A1273" s="97"/>
      <c r="B1273" s="97"/>
      <c r="C1273" s="115"/>
      <c r="D1273" s="97" t="s">
        <v>2896</v>
      </c>
      <c r="E1273" s="103" t="s">
        <v>177</v>
      </c>
      <c r="F1273" s="104">
        <v>0</v>
      </c>
    </row>
    <row r="1274" ht="18" customHeight="1" spans="1:6">
      <c r="A1274" s="97"/>
      <c r="B1274" s="97"/>
      <c r="C1274" s="115"/>
      <c r="D1274" s="97" t="s">
        <v>2897</v>
      </c>
      <c r="E1274" s="103" t="s">
        <v>2898</v>
      </c>
      <c r="F1274" s="104">
        <v>1462</v>
      </c>
    </row>
    <row r="1275" ht="18" customHeight="1" spans="1:6">
      <c r="A1275" s="97"/>
      <c r="B1275" s="97"/>
      <c r="C1275" s="115"/>
      <c r="D1275" s="97" t="s">
        <v>2899</v>
      </c>
      <c r="E1275" s="103" t="s">
        <v>2900</v>
      </c>
      <c r="F1275" s="104">
        <v>0</v>
      </c>
    </row>
    <row r="1276" ht="18" customHeight="1" spans="1:6">
      <c r="A1276" s="97"/>
      <c r="B1276" s="97"/>
      <c r="C1276" s="115"/>
      <c r="D1276" s="97" t="s">
        <v>2901</v>
      </c>
      <c r="E1276" s="98" t="s">
        <v>2902</v>
      </c>
      <c r="F1276" s="99">
        <f>SUM(F1277:F1281)</f>
        <v>700</v>
      </c>
    </row>
    <row r="1277" ht="18" customHeight="1" spans="1:6">
      <c r="A1277" s="97"/>
      <c r="B1277" s="97"/>
      <c r="C1277" s="115"/>
      <c r="D1277" s="97" t="s">
        <v>2903</v>
      </c>
      <c r="E1277" s="103" t="s">
        <v>171</v>
      </c>
      <c r="F1277" s="104">
        <v>111</v>
      </c>
    </row>
    <row r="1278" ht="18" customHeight="1" spans="1:6">
      <c r="A1278" s="97"/>
      <c r="B1278" s="97"/>
      <c r="C1278" s="115"/>
      <c r="D1278" s="97" t="s">
        <v>2904</v>
      </c>
      <c r="E1278" s="103" t="s">
        <v>174</v>
      </c>
      <c r="F1278" s="104">
        <v>0</v>
      </c>
    </row>
    <row r="1279" ht="18" customHeight="1" spans="1:6">
      <c r="A1279" s="97"/>
      <c r="B1279" s="97"/>
      <c r="C1279" s="115"/>
      <c r="D1279" s="97" t="s">
        <v>2905</v>
      </c>
      <c r="E1279" s="103" t="s">
        <v>177</v>
      </c>
      <c r="F1279" s="104">
        <v>0</v>
      </c>
    </row>
    <row r="1280" ht="18" customHeight="1" spans="1:6">
      <c r="A1280" s="97"/>
      <c r="B1280" s="97"/>
      <c r="C1280" s="115"/>
      <c r="D1280" s="97" t="s">
        <v>2906</v>
      </c>
      <c r="E1280" s="103" t="s">
        <v>2907</v>
      </c>
      <c r="F1280" s="104">
        <v>566</v>
      </c>
    </row>
    <row r="1281" ht="18" customHeight="1" spans="1:6">
      <c r="A1281" s="97"/>
      <c r="B1281" s="97"/>
      <c r="C1281" s="115"/>
      <c r="D1281" s="97" t="s">
        <v>2908</v>
      </c>
      <c r="E1281" s="103" t="s">
        <v>2909</v>
      </c>
      <c r="F1281" s="104">
        <v>23</v>
      </c>
    </row>
    <row r="1282" ht="18" customHeight="1" spans="1:6">
      <c r="A1282" s="97"/>
      <c r="B1282" s="97"/>
      <c r="C1282" s="115"/>
      <c r="D1282" s="97" t="s">
        <v>2910</v>
      </c>
      <c r="E1282" s="98" t="s">
        <v>2911</v>
      </c>
      <c r="F1282" s="99">
        <f>SUM(F1283:F1289)</f>
        <v>0</v>
      </c>
    </row>
    <row r="1283" ht="18" customHeight="1" spans="1:6">
      <c r="A1283" s="97"/>
      <c r="B1283" s="97"/>
      <c r="C1283" s="115"/>
      <c r="D1283" s="97" t="s">
        <v>2912</v>
      </c>
      <c r="E1283" s="103" t="s">
        <v>171</v>
      </c>
      <c r="F1283" s="104">
        <v>0</v>
      </c>
    </row>
    <row r="1284" ht="18" customHeight="1" spans="1:6">
      <c r="A1284" s="97"/>
      <c r="B1284" s="97"/>
      <c r="C1284" s="115"/>
      <c r="D1284" s="97" t="s">
        <v>2913</v>
      </c>
      <c r="E1284" s="103" t="s">
        <v>174</v>
      </c>
      <c r="F1284" s="104">
        <v>0</v>
      </c>
    </row>
    <row r="1285" ht="18" customHeight="1" spans="1:6">
      <c r="A1285" s="97"/>
      <c r="B1285" s="97"/>
      <c r="C1285" s="115"/>
      <c r="D1285" s="97" t="s">
        <v>2914</v>
      </c>
      <c r="E1285" s="103" t="s">
        <v>177</v>
      </c>
      <c r="F1285" s="104">
        <v>0</v>
      </c>
    </row>
    <row r="1286" ht="18" customHeight="1" spans="1:6">
      <c r="A1286" s="97"/>
      <c r="B1286" s="97"/>
      <c r="C1286" s="115"/>
      <c r="D1286" s="97" t="s">
        <v>2915</v>
      </c>
      <c r="E1286" s="103" t="s">
        <v>2916</v>
      </c>
      <c r="F1286" s="104">
        <v>0</v>
      </c>
    </row>
    <row r="1287" ht="18" customHeight="1" spans="1:6">
      <c r="A1287" s="97"/>
      <c r="B1287" s="97"/>
      <c r="C1287" s="115"/>
      <c r="D1287" s="97" t="s">
        <v>2917</v>
      </c>
      <c r="E1287" s="103" t="s">
        <v>2918</v>
      </c>
      <c r="F1287" s="104">
        <v>0</v>
      </c>
    </row>
    <row r="1288" ht="18" customHeight="1" spans="1:6">
      <c r="A1288" s="97"/>
      <c r="B1288" s="97"/>
      <c r="C1288" s="115"/>
      <c r="D1288" s="97" t="s">
        <v>2919</v>
      </c>
      <c r="E1288" s="103" t="s">
        <v>198</v>
      </c>
      <c r="F1288" s="104">
        <v>0</v>
      </c>
    </row>
    <row r="1289" ht="18" customHeight="1" spans="1:6">
      <c r="A1289" s="97"/>
      <c r="B1289" s="97"/>
      <c r="C1289" s="115"/>
      <c r="D1289" s="97" t="s">
        <v>2920</v>
      </c>
      <c r="E1289" s="103" t="s">
        <v>2921</v>
      </c>
      <c r="F1289" s="104">
        <v>0</v>
      </c>
    </row>
    <row r="1290" ht="18" customHeight="1" spans="1:6">
      <c r="A1290" s="97"/>
      <c r="B1290" s="97"/>
      <c r="C1290" s="115"/>
      <c r="D1290" s="97" t="s">
        <v>2922</v>
      </c>
      <c r="E1290" s="98" t="s">
        <v>2923</v>
      </c>
      <c r="F1290" s="99">
        <f>SUM(F1291:F1302)</f>
        <v>0</v>
      </c>
    </row>
    <row r="1291" ht="18" customHeight="1" spans="1:6">
      <c r="A1291" s="97"/>
      <c r="B1291" s="97"/>
      <c r="C1291" s="115"/>
      <c r="D1291" s="97" t="s">
        <v>2924</v>
      </c>
      <c r="E1291" s="103" t="s">
        <v>171</v>
      </c>
      <c r="F1291" s="104">
        <v>0</v>
      </c>
    </row>
    <row r="1292" ht="18" customHeight="1" spans="1:6">
      <c r="A1292" s="97"/>
      <c r="B1292" s="97"/>
      <c r="C1292" s="115"/>
      <c r="D1292" s="97" t="s">
        <v>2925</v>
      </c>
      <c r="E1292" s="103" t="s">
        <v>174</v>
      </c>
      <c r="F1292" s="104">
        <v>0</v>
      </c>
    </row>
    <row r="1293" ht="18" customHeight="1" spans="1:6">
      <c r="A1293" s="97"/>
      <c r="B1293" s="97"/>
      <c r="C1293" s="115"/>
      <c r="D1293" s="97" t="s">
        <v>2926</v>
      </c>
      <c r="E1293" s="103" t="s">
        <v>177</v>
      </c>
      <c r="F1293" s="104">
        <v>0</v>
      </c>
    </row>
    <row r="1294" ht="18" customHeight="1" spans="1:6">
      <c r="A1294" s="97"/>
      <c r="B1294" s="97"/>
      <c r="C1294" s="115"/>
      <c r="D1294" s="97" t="s">
        <v>2927</v>
      </c>
      <c r="E1294" s="103" t="s">
        <v>2928</v>
      </c>
      <c r="F1294" s="104">
        <v>0</v>
      </c>
    </row>
    <row r="1295" ht="18" customHeight="1" spans="1:6">
      <c r="A1295" s="97"/>
      <c r="B1295" s="97"/>
      <c r="C1295" s="115"/>
      <c r="D1295" s="97" t="s">
        <v>2929</v>
      </c>
      <c r="E1295" s="103" t="s">
        <v>2930</v>
      </c>
      <c r="F1295" s="104">
        <v>0</v>
      </c>
    </row>
    <row r="1296" ht="18" customHeight="1" spans="1:6">
      <c r="A1296" s="97"/>
      <c r="B1296" s="97"/>
      <c r="C1296" s="115"/>
      <c r="D1296" s="97" t="s">
        <v>2931</v>
      </c>
      <c r="E1296" s="103" t="s">
        <v>2932</v>
      </c>
      <c r="F1296" s="104">
        <v>0</v>
      </c>
    </row>
    <row r="1297" ht="18" customHeight="1" spans="1:6">
      <c r="A1297" s="97"/>
      <c r="B1297" s="97"/>
      <c r="C1297" s="115"/>
      <c r="D1297" s="97" t="s">
        <v>2933</v>
      </c>
      <c r="E1297" s="103" t="s">
        <v>2934</v>
      </c>
      <c r="F1297" s="104">
        <v>0</v>
      </c>
    </row>
    <row r="1298" ht="18" customHeight="1" spans="1:6">
      <c r="A1298" s="97"/>
      <c r="B1298" s="97"/>
      <c r="C1298" s="115"/>
      <c r="D1298" s="97" t="s">
        <v>2935</v>
      </c>
      <c r="E1298" s="103" t="s">
        <v>2936</v>
      </c>
      <c r="F1298" s="104">
        <v>0</v>
      </c>
    </row>
    <row r="1299" ht="18" customHeight="1" spans="1:6">
      <c r="A1299" s="97"/>
      <c r="B1299" s="97"/>
      <c r="C1299" s="115"/>
      <c r="D1299" s="97" t="s">
        <v>2937</v>
      </c>
      <c r="E1299" s="103" t="s">
        <v>2938</v>
      </c>
      <c r="F1299" s="104">
        <v>0</v>
      </c>
    </row>
    <row r="1300" ht="18" customHeight="1" spans="1:6">
      <c r="A1300" s="97"/>
      <c r="B1300" s="97"/>
      <c r="C1300" s="115"/>
      <c r="D1300" s="97" t="s">
        <v>2939</v>
      </c>
      <c r="E1300" s="103" t="s">
        <v>2940</v>
      </c>
      <c r="F1300" s="104">
        <v>0</v>
      </c>
    </row>
    <row r="1301" ht="18" customHeight="1" spans="1:6">
      <c r="A1301" s="97"/>
      <c r="B1301" s="97"/>
      <c r="C1301" s="115"/>
      <c r="D1301" s="97" t="s">
        <v>2941</v>
      </c>
      <c r="E1301" s="103" t="s">
        <v>2942</v>
      </c>
      <c r="F1301" s="104">
        <v>0</v>
      </c>
    </row>
    <row r="1302" ht="18" customHeight="1" spans="1:6">
      <c r="A1302" s="97"/>
      <c r="B1302" s="97"/>
      <c r="C1302" s="115"/>
      <c r="D1302" s="97" t="s">
        <v>2943</v>
      </c>
      <c r="E1302" s="103" t="s">
        <v>2944</v>
      </c>
      <c r="F1302" s="104">
        <v>0</v>
      </c>
    </row>
    <row r="1303" ht="18" customHeight="1" spans="1:6">
      <c r="A1303" s="97"/>
      <c r="B1303" s="97"/>
      <c r="C1303" s="115"/>
      <c r="D1303" s="97" t="s">
        <v>2945</v>
      </c>
      <c r="E1303" s="98" t="s">
        <v>2946</v>
      </c>
      <c r="F1303" s="99">
        <f>SUM(F1304:F1306)</f>
        <v>0</v>
      </c>
    </row>
    <row r="1304" ht="18" customHeight="1" spans="1:6">
      <c r="A1304" s="97"/>
      <c r="B1304" s="97"/>
      <c r="C1304" s="115"/>
      <c r="D1304" s="97" t="s">
        <v>2947</v>
      </c>
      <c r="E1304" s="103" t="s">
        <v>2948</v>
      </c>
      <c r="F1304" s="104">
        <v>0</v>
      </c>
    </row>
    <row r="1305" ht="18" customHeight="1" spans="1:6">
      <c r="A1305" s="97"/>
      <c r="B1305" s="97"/>
      <c r="C1305" s="115"/>
      <c r="D1305" s="97" t="s">
        <v>2949</v>
      </c>
      <c r="E1305" s="103" t="s">
        <v>2950</v>
      </c>
      <c r="F1305" s="104">
        <v>0</v>
      </c>
    </row>
    <row r="1306" ht="18" customHeight="1" spans="1:6">
      <c r="A1306" s="97"/>
      <c r="B1306" s="97"/>
      <c r="C1306" s="115"/>
      <c r="D1306" s="97" t="s">
        <v>2951</v>
      </c>
      <c r="E1306" s="103" t="s">
        <v>2952</v>
      </c>
      <c r="F1306" s="104">
        <v>0</v>
      </c>
    </row>
    <row r="1307" ht="18" customHeight="1" spans="1:6">
      <c r="A1307" s="97"/>
      <c r="B1307" s="97"/>
      <c r="C1307" s="115"/>
      <c r="D1307" s="97" t="s">
        <v>2953</v>
      </c>
      <c r="E1307" s="98" t="s">
        <v>2954</v>
      </c>
      <c r="F1307" s="99">
        <f>SUM(F1308:F1310)</f>
        <v>663</v>
      </c>
    </row>
    <row r="1308" ht="18" customHeight="1" spans="1:6">
      <c r="A1308" s="97"/>
      <c r="B1308" s="97"/>
      <c r="C1308" s="115"/>
      <c r="D1308" s="97" t="s">
        <v>2955</v>
      </c>
      <c r="E1308" s="103" t="s">
        <v>2956</v>
      </c>
      <c r="F1308" s="104">
        <v>0</v>
      </c>
    </row>
    <row r="1309" ht="18" customHeight="1" spans="1:6">
      <c r="A1309" s="97"/>
      <c r="B1309" s="97"/>
      <c r="C1309" s="115"/>
      <c r="D1309" s="97" t="s">
        <v>2957</v>
      </c>
      <c r="E1309" s="103" t="s">
        <v>2958</v>
      </c>
      <c r="F1309" s="104">
        <v>0</v>
      </c>
    </row>
    <row r="1310" ht="18" customHeight="1" spans="1:6">
      <c r="A1310" s="97"/>
      <c r="B1310" s="97"/>
      <c r="C1310" s="115"/>
      <c r="D1310" s="97" t="s">
        <v>2959</v>
      </c>
      <c r="E1310" s="103" t="s">
        <v>2960</v>
      </c>
      <c r="F1310" s="104">
        <v>663</v>
      </c>
    </row>
    <row r="1311" ht="18" customHeight="1" spans="1:6">
      <c r="A1311" s="97"/>
      <c r="B1311" s="97"/>
      <c r="C1311" s="115"/>
      <c r="D1311" s="97" t="s">
        <v>2961</v>
      </c>
      <c r="E1311" s="98" t="s">
        <v>2962</v>
      </c>
      <c r="F1311" s="99">
        <f t="shared" ref="F1311:F1314" si="2">F1312</f>
        <v>552</v>
      </c>
    </row>
    <row r="1312" ht="18" customHeight="1" spans="1:6">
      <c r="A1312" s="97"/>
      <c r="B1312" s="97"/>
      <c r="C1312" s="115"/>
      <c r="D1312" s="97" t="s">
        <v>2963</v>
      </c>
      <c r="E1312" s="103" t="s">
        <v>2964</v>
      </c>
      <c r="F1312" s="104">
        <v>552</v>
      </c>
    </row>
    <row r="1313" ht="18" customHeight="1" spans="1:6">
      <c r="A1313" s="97"/>
      <c r="B1313" s="97"/>
      <c r="C1313" s="115"/>
      <c r="D1313" s="97" t="s">
        <v>2965</v>
      </c>
      <c r="E1313" s="98" t="s">
        <v>113</v>
      </c>
      <c r="F1313" s="101">
        <f t="shared" si="2"/>
        <v>1882</v>
      </c>
    </row>
    <row r="1314" ht="18" customHeight="1" spans="1:6">
      <c r="A1314" s="97"/>
      <c r="B1314" s="97"/>
      <c r="C1314" s="115"/>
      <c r="D1314" s="97" t="s">
        <v>2966</v>
      </c>
      <c r="E1314" s="98" t="s">
        <v>2662</v>
      </c>
      <c r="F1314" s="99">
        <f t="shared" si="2"/>
        <v>1882</v>
      </c>
    </row>
    <row r="1315" ht="18" customHeight="1" spans="1:6">
      <c r="A1315" s="97"/>
      <c r="B1315" s="97"/>
      <c r="C1315" s="118"/>
      <c r="D1315" s="97" t="s">
        <v>2967</v>
      </c>
      <c r="E1315" s="103" t="s">
        <v>840</v>
      </c>
      <c r="F1315" s="104">
        <v>1882</v>
      </c>
    </row>
    <row r="1316" ht="18" customHeight="1" spans="1:6">
      <c r="A1316" s="97"/>
      <c r="B1316" s="97"/>
      <c r="C1316" s="115"/>
      <c r="D1316" s="97" t="s">
        <v>2968</v>
      </c>
      <c r="E1316" s="98" t="s">
        <v>2969</v>
      </c>
      <c r="F1316" s="99">
        <f>SUM(F1317:F1319)</f>
        <v>31873</v>
      </c>
    </row>
    <row r="1317" ht="18" customHeight="1" spans="1:6">
      <c r="A1317" s="97"/>
      <c r="B1317" s="97"/>
      <c r="C1317" s="115"/>
      <c r="D1317" s="97" t="s">
        <v>2970</v>
      </c>
      <c r="E1317" s="98" t="s">
        <v>2971</v>
      </c>
      <c r="F1317" s="104">
        <v>0</v>
      </c>
    </row>
    <row r="1318" ht="18" customHeight="1" spans="1:6">
      <c r="A1318" s="97"/>
      <c r="B1318" s="97"/>
      <c r="C1318" s="115"/>
      <c r="D1318" s="97" t="s">
        <v>2972</v>
      </c>
      <c r="E1318" s="98" t="s">
        <v>2973</v>
      </c>
      <c r="F1318" s="104">
        <v>0</v>
      </c>
    </row>
    <row r="1319" ht="18" customHeight="1" spans="1:6">
      <c r="A1319" s="97"/>
      <c r="B1319" s="97"/>
      <c r="C1319" s="115"/>
      <c r="D1319" s="97" t="s">
        <v>2974</v>
      </c>
      <c r="E1319" s="98" t="s">
        <v>2975</v>
      </c>
      <c r="F1319" s="99">
        <f>SUM(F1320:F1323)</f>
        <v>31873</v>
      </c>
    </row>
    <row r="1320" ht="18" customHeight="1" spans="1:6">
      <c r="A1320" s="97"/>
      <c r="B1320" s="97"/>
      <c r="C1320" s="115"/>
      <c r="D1320" s="97" t="s">
        <v>2976</v>
      </c>
      <c r="E1320" s="103" t="s">
        <v>2977</v>
      </c>
      <c r="F1320" s="104">
        <v>28924</v>
      </c>
    </row>
    <row r="1321" ht="18" customHeight="1" spans="1:6">
      <c r="A1321" s="97"/>
      <c r="B1321" s="97"/>
      <c r="C1321" s="115"/>
      <c r="D1321" s="97" t="s">
        <v>2978</v>
      </c>
      <c r="E1321" s="103" t="s">
        <v>2979</v>
      </c>
      <c r="F1321" s="104">
        <v>18</v>
      </c>
    </row>
    <row r="1322" ht="18" customHeight="1" spans="1:6">
      <c r="A1322" s="97"/>
      <c r="B1322" s="97"/>
      <c r="C1322" s="115"/>
      <c r="D1322" s="97" t="s">
        <v>2980</v>
      </c>
      <c r="E1322" s="103" t="s">
        <v>2981</v>
      </c>
      <c r="F1322" s="104">
        <v>0</v>
      </c>
    </row>
    <row r="1323" ht="18" customHeight="1" spans="1:6">
      <c r="A1323" s="97"/>
      <c r="B1323" s="97"/>
      <c r="C1323" s="115"/>
      <c r="D1323" s="97" t="s">
        <v>2982</v>
      </c>
      <c r="E1323" s="103" t="s">
        <v>2983</v>
      </c>
      <c r="F1323" s="104">
        <v>2931</v>
      </c>
    </row>
    <row r="1324" ht="18" customHeight="1" spans="1:6">
      <c r="A1324" s="97"/>
      <c r="B1324" s="97"/>
      <c r="C1324" s="115"/>
      <c r="D1324" s="97" t="s">
        <v>2984</v>
      </c>
      <c r="E1324" s="98" t="s">
        <v>2985</v>
      </c>
      <c r="F1324" s="99">
        <f>SUM(F1325:F1327)</f>
        <v>539</v>
      </c>
    </row>
    <row r="1325" ht="18" customHeight="1" spans="1:6">
      <c r="A1325" s="97"/>
      <c r="B1325" s="97"/>
      <c r="C1325" s="115"/>
      <c r="D1325" s="97" t="s">
        <v>2986</v>
      </c>
      <c r="E1325" s="98" t="s">
        <v>2987</v>
      </c>
      <c r="F1325" s="104">
        <v>0</v>
      </c>
    </row>
    <row r="1326" ht="18" customHeight="1" spans="1:6">
      <c r="A1326" s="97"/>
      <c r="B1326" s="97"/>
      <c r="C1326" s="121"/>
      <c r="D1326" s="97" t="s">
        <v>2988</v>
      </c>
      <c r="E1326" s="98" t="s">
        <v>2989</v>
      </c>
      <c r="F1326" s="104">
        <v>0</v>
      </c>
    </row>
    <row r="1327" ht="18" customHeight="1" spans="1:6">
      <c r="A1327" s="97"/>
      <c r="B1327" s="97"/>
      <c r="C1327" s="121"/>
      <c r="D1327" s="97" t="s">
        <v>2990</v>
      </c>
      <c r="E1327" s="98" t="s">
        <v>2991</v>
      </c>
      <c r="F1327" s="104">
        <v>539</v>
      </c>
    </row>
    <row r="1328" ht="18" customHeight="1" spans="1:6">
      <c r="A1328" s="97"/>
      <c r="B1328" s="97"/>
      <c r="C1328" s="121"/>
      <c r="D1328" s="94"/>
      <c r="E1328" s="122"/>
      <c r="F1328" s="123"/>
    </row>
    <row r="1329" ht="18" customHeight="1" spans="1:6">
      <c r="A1329" s="97"/>
      <c r="B1329" s="97"/>
      <c r="C1329" s="121"/>
      <c r="D1329" s="97"/>
      <c r="E1329" s="98" t="s">
        <v>2992</v>
      </c>
      <c r="F1329" s="99">
        <f>F1330+F1338+F1354+F1366+F1377+F1432+F1456+F1508+F1513+F1516+F1542+F1560+F1578</f>
        <v>87260</v>
      </c>
    </row>
    <row r="1330" ht="18" customHeight="1" spans="1:6">
      <c r="A1330" s="97"/>
      <c r="B1330" s="97"/>
      <c r="C1330" s="121"/>
      <c r="D1330" s="97" t="s">
        <v>1300</v>
      </c>
      <c r="E1330" s="98" t="s">
        <v>1301</v>
      </c>
      <c r="F1330" s="99">
        <f>F1331</f>
        <v>0</v>
      </c>
    </row>
    <row r="1331" ht="18" customHeight="1" spans="1:6">
      <c r="A1331" s="97"/>
      <c r="B1331" s="97"/>
      <c r="C1331" s="121"/>
      <c r="D1331" s="97" t="s">
        <v>2993</v>
      </c>
      <c r="E1331" s="98" t="s">
        <v>2994</v>
      </c>
      <c r="F1331" s="99">
        <f>SUM(F1332:F1337)</f>
        <v>0</v>
      </c>
    </row>
    <row r="1332" ht="18" customHeight="1" spans="1:6">
      <c r="A1332" s="97"/>
      <c r="B1332" s="97"/>
      <c r="C1332" s="121"/>
      <c r="D1332" s="97" t="s">
        <v>2995</v>
      </c>
      <c r="E1332" s="103" t="s">
        <v>2996</v>
      </c>
      <c r="F1332" s="104">
        <v>0</v>
      </c>
    </row>
    <row r="1333" ht="18" customHeight="1" spans="1:6">
      <c r="A1333" s="97"/>
      <c r="B1333" s="97"/>
      <c r="C1333" s="121"/>
      <c r="D1333" s="97" t="s">
        <v>2997</v>
      </c>
      <c r="E1333" s="103" t="s">
        <v>2998</v>
      </c>
      <c r="F1333" s="104">
        <v>0</v>
      </c>
    </row>
    <row r="1334" ht="18" customHeight="1" spans="1:6">
      <c r="A1334" s="97"/>
      <c r="B1334" s="97"/>
      <c r="C1334" s="121"/>
      <c r="D1334" s="97" t="s">
        <v>2999</v>
      </c>
      <c r="E1334" s="103" t="s">
        <v>3000</v>
      </c>
      <c r="F1334" s="104">
        <v>0</v>
      </c>
    </row>
    <row r="1335" ht="18" customHeight="1" spans="1:6">
      <c r="A1335" s="97"/>
      <c r="B1335" s="97"/>
      <c r="C1335" s="121"/>
      <c r="D1335" s="97" t="s">
        <v>3001</v>
      </c>
      <c r="E1335" s="103" t="s">
        <v>3002</v>
      </c>
      <c r="F1335" s="104">
        <v>0</v>
      </c>
    </row>
    <row r="1336" ht="18" customHeight="1" spans="1:6">
      <c r="A1336" s="97"/>
      <c r="B1336" s="97"/>
      <c r="C1336" s="121"/>
      <c r="D1336" s="97" t="s">
        <v>3003</v>
      </c>
      <c r="E1336" s="103" t="s">
        <v>3004</v>
      </c>
      <c r="F1336" s="104">
        <v>0</v>
      </c>
    </row>
    <row r="1337" ht="18" customHeight="1" spans="1:6">
      <c r="A1337" s="97"/>
      <c r="B1337" s="97"/>
      <c r="C1337" s="121"/>
      <c r="D1337" s="97" t="s">
        <v>3005</v>
      </c>
      <c r="E1337" s="103" t="s">
        <v>3006</v>
      </c>
      <c r="F1337" s="104">
        <v>0</v>
      </c>
    </row>
    <row r="1338" ht="18" customHeight="1" spans="1:6">
      <c r="A1338" s="97"/>
      <c r="B1338" s="97"/>
      <c r="C1338" s="121"/>
      <c r="D1338" s="97" t="s">
        <v>1455</v>
      </c>
      <c r="E1338" s="98" t="s">
        <v>1456</v>
      </c>
      <c r="F1338" s="99">
        <f>F1339+F1345+F1351</f>
        <v>0</v>
      </c>
    </row>
    <row r="1339" ht="18" customHeight="1" spans="1:6">
      <c r="A1339" s="97"/>
      <c r="B1339" s="97"/>
      <c r="C1339" s="121"/>
      <c r="D1339" s="97" t="s">
        <v>3007</v>
      </c>
      <c r="E1339" s="98" t="s">
        <v>3008</v>
      </c>
      <c r="F1339" s="99">
        <f>SUM(F1340:F1344)</f>
        <v>0</v>
      </c>
    </row>
    <row r="1340" ht="18" customHeight="1" spans="1:6">
      <c r="A1340" s="97"/>
      <c r="B1340" s="97"/>
      <c r="C1340" s="121"/>
      <c r="D1340" s="97" t="s">
        <v>3009</v>
      </c>
      <c r="E1340" s="103" t="s">
        <v>3010</v>
      </c>
      <c r="F1340" s="104">
        <v>0</v>
      </c>
    </row>
    <row r="1341" ht="18" customHeight="1" spans="1:6">
      <c r="A1341" s="97"/>
      <c r="B1341" s="97"/>
      <c r="C1341" s="121"/>
      <c r="D1341" s="97" t="s">
        <v>3011</v>
      </c>
      <c r="E1341" s="103" t="s">
        <v>3012</v>
      </c>
      <c r="F1341" s="104">
        <v>0</v>
      </c>
    </row>
    <row r="1342" ht="18" customHeight="1" spans="1:6">
      <c r="A1342" s="97"/>
      <c r="B1342" s="97"/>
      <c r="C1342" s="121"/>
      <c r="D1342" s="97" t="s">
        <v>3013</v>
      </c>
      <c r="E1342" s="103" t="s">
        <v>3014</v>
      </c>
      <c r="F1342" s="104">
        <v>0</v>
      </c>
    </row>
    <row r="1343" ht="18" customHeight="1" spans="1:6">
      <c r="A1343" s="97"/>
      <c r="B1343" s="97"/>
      <c r="C1343" s="121"/>
      <c r="D1343" s="97" t="s">
        <v>3015</v>
      </c>
      <c r="E1343" s="103" t="s">
        <v>3016</v>
      </c>
      <c r="F1343" s="104">
        <v>0</v>
      </c>
    </row>
    <row r="1344" ht="18" customHeight="1" spans="1:6">
      <c r="A1344" s="97"/>
      <c r="B1344" s="97"/>
      <c r="C1344" s="121"/>
      <c r="D1344" s="97" t="s">
        <v>3017</v>
      </c>
      <c r="E1344" s="103" t="s">
        <v>3018</v>
      </c>
      <c r="F1344" s="104">
        <v>0</v>
      </c>
    </row>
    <row r="1345" ht="18" customHeight="1" spans="1:6">
      <c r="A1345" s="97"/>
      <c r="B1345" s="97"/>
      <c r="C1345" s="121"/>
      <c r="D1345" s="97" t="s">
        <v>3019</v>
      </c>
      <c r="E1345" s="98" t="s">
        <v>3020</v>
      </c>
      <c r="F1345" s="99">
        <f>SUM(F1346:F1350)</f>
        <v>0</v>
      </c>
    </row>
    <row r="1346" ht="18" customHeight="1" spans="1:6">
      <c r="A1346" s="97"/>
      <c r="B1346" s="97"/>
      <c r="C1346" s="121"/>
      <c r="D1346" s="97" t="s">
        <v>3021</v>
      </c>
      <c r="E1346" s="103" t="s">
        <v>3022</v>
      </c>
      <c r="F1346" s="104">
        <v>0</v>
      </c>
    </row>
    <row r="1347" ht="18" customHeight="1" spans="1:6">
      <c r="A1347" s="97"/>
      <c r="B1347" s="97"/>
      <c r="C1347" s="121"/>
      <c r="D1347" s="97" t="s">
        <v>3023</v>
      </c>
      <c r="E1347" s="103" t="s">
        <v>3024</v>
      </c>
      <c r="F1347" s="104">
        <v>0</v>
      </c>
    </row>
    <row r="1348" ht="18" customHeight="1" spans="1:6">
      <c r="A1348" s="97"/>
      <c r="B1348" s="97"/>
      <c r="C1348" s="121"/>
      <c r="D1348" s="97" t="s">
        <v>3025</v>
      </c>
      <c r="E1348" s="103" t="s">
        <v>3026</v>
      </c>
      <c r="F1348" s="104">
        <v>0</v>
      </c>
    </row>
    <row r="1349" ht="18" customHeight="1" spans="1:6">
      <c r="A1349" s="97"/>
      <c r="B1349" s="97"/>
      <c r="C1349" s="121"/>
      <c r="D1349" s="97" t="s">
        <v>3027</v>
      </c>
      <c r="E1349" s="103" t="s">
        <v>3028</v>
      </c>
      <c r="F1349" s="104">
        <v>0</v>
      </c>
    </row>
    <row r="1350" ht="18" customHeight="1" spans="1:6">
      <c r="A1350" s="97"/>
      <c r="B1350" s="97"/>
      <c r="C1350" s="121"/>
      <c r="D1350" s="97" t="s">
        <v>3029</v>
      </c>
      <c r="E1350" s="103" t="s">
        <v>3030</v>
      </c>
      <c r="F1350" s="104">
        <v>0</v>
      </c>
    </row>
    <row r="1351" ht="18" customHeight="1" spans="1:6">
      <c r="A1351" s="97"/>
      <c r="B1351" s="97"/>
      <c r="C1351" s="121"/>
      <c r="D1351" s="97" t="s">
        <v>3031</v>
      </c>
      <c r="E1351" s="98" t="s">
        <v>3032</v>
      </c>
      <c r="F1351" s="99">
        <f>SUM(F1352:F1353)</f>
        <v>0</v>
      </c>
    </row>
    <row r="1352" ht="18" customHeight="1" spans="1:6">
      <c r="A1352" s="97"/>
      <c r="B1352" s="97"/>
      <c r="C1352" s="121"/>
      <c r="D1352" s="97" t="s">
        <v>3033</v>
      </c>
      <c r="E1352" s="103" t="s">
        <v>3034</v>
      </c>
      <c r="F1352" s="104">
        <v>0</v>
      </c>
    </row>
    <row r="1353" ht="18" customHeight="1" spans="1:6">
      <c r="A1353" s="97"/>
      <c r="B1353" s="97"/>
      <c r="C1353" s="121"/>
      <c r="D1353" s="97" t="s">
        <v>3035</v>
      </c>
      <c r="E1353" s="103" t="s">
        <v>3036</v>
      </c>
      <c r="F1353" s="104">
        <v>0</v>
      </c>
    </row>
    <row r="1354" ht="18" customHeight="1" spans="1:6">
      <c r="A1354" s="97"/>
      <c r="B1354" s="97"/>
      <c r="C1354" s="121"/>
      <c r="D1354" s="97" t="s">
        <v>1560</v>
      </c>
      <c r="E1354" s="98" t="s">
        <v>1561</v>
      </c>
      <c r="F1354" s="99">
        <f>F1355+F1359+F1363</f>
        <v>1486</v>
      </c>
    </row>
    <row r="1355" ht="18" customHeight="1" spans="1:6">
      <c r="A1355" s="97"/>
      <c r="B1355" s="97"/>
      <c r="C1355" s="121"/>
      <c r="D1355" s="97" t="s">
        <v>3037</v>
      </c>
      <c r="E1355" s="98" t="s">
        <v>3038</v>
      </c>
      <c r="F1355" s="99">
        <f>SUM(F1356:F1358)</f>
        <v>1486</v>
      </c>
    </row>
    <row r="1356" ht="18" customHeight="1" spans="1:6">
      <c r="A1356" s="97"/>
      <c r="B1356" s="97"/>
      <c r="C1356" s="121"/>
      <c r="D1356" s="97" t="s">
        <v>3039</v>
      </c>
      <c r="E1356" s="103" t="s">
        <v>3040</v>
      </c>
      <c r="F1356" s="104">
        <v>1486</v>
      </c>
    </row>
    <row r="1357" ht="18" customHeight="1" spans="1:6">
      <c r="A1357" s="97"/>
      <c r="B1357" s="97"/>
      <c r="C1357" s="121"/>
      <c r="D1357" s="97" t="s">
        <v>3041</v>
      </c>
      <c r="E1357" s="103" t="s">
        <v>3042</v>
      </c>
      <c r="F1357" s="104">
        <v>0</v>
      </c>
    </row>
    <row r="1358" ht="18" customHeight="1" spans="1:6">
      <c r="A1358" s="97"/>
      <c r="B1358" s="97"/>
      <c r="C1358" s="121"/>
      <c r="D1358" s="97" t="s">
        <v>3043</v>
      </c>
      <c r="E1358" s="103" t="s">
        <v>3044</v>
      </c>
      <c r="F1358" s="104">
        <v>0</v>
      </c>
    </row>
    <row r="1359" ht="18" customHeight="1" spans="1:6">
      <c r="A1359" s="97"/>
      <c r="B1359" s="97"/>
      <c r="C1359" s="121"/>
      <c r="D1359" s="97" t="s">
        <v>3045</v>
      </c>
      <c r="E1359" s="98" t="s">
        <v>3046</v>
      </c>
      <c r="F1359" s="99">
        <f>SUM(F1360:F1362)</f>
        <v>0</v>
      </c>
    </row>
    <row r="1360" ht="18" customHeight="1" spans="1:6">
      <c r="A1360" s="97"/>
      <c r="B1360" s="97"/>
      <c r="C1360" s="121"/>
      <c r="D1360" s="97" t="s">
        <v>3047</v>
      </c>
      <c r="E1360" s="103" t="s">
        <v>3040</v>
      </c>
      <c r="F1360" s="104">
        <v>0</v>
      </c>
    </row>
    <row r="1361" ht="18" customHeight="1" spans="1:6">
      <c r="A1361" s="97"/>
      <c r="B1361" s="97"/>
      <c r="C1361" s="124"/>
      <c r="D1361" s="97" t="s">
        <v>3048</v>
      </c>
      <c r="E1361" s="103" t="s">
        <v>3042</v>
      </c>
      <c r="F1361" s="104">
        <v>0</v>
      </c>
    </row>
    <row r="1362" ht="18" customHeight="1" spans="1:6">
      <c r="A1362" s="97"/>
      <c r="B1362" s="97"/>
      <c r="C1362" s="121"/>
      <c r="D1362" s="97" t="s">
        <v>3049</v>
      </c>
      <c r="E1362" s="103" t="s">
        <v>3050</v>
      </c>
      <c r="F1362" s="104">
        <v>0</v>
      </c>
    </row>
    <row r="1363" ht="18" customHeight="1" spans="1:6">
      <c r="A1363" s="97"/>
      <c r="B1363" s="97"/>
      <c r="C1363" s="121"/>
      <c r="D1363" s="97" t="s">
        <v>3051</v>
      </c>
      <c r="E1363" s="98" t="s">
        <v>3052</v>
      </c>
      <c r="F1363" s="99">
        <f>SUM(F1364:F1365)</f>
        <v>0</v>
      </c>
    </row>
    <row r="1364" ht="18" customHeight="1" spans="1:6">
      <c r="A1364" s="97"/>
      <c r="B1364" s="97"/>
      <c r="C1364" s="121"/>
      <c r="D1364" s="97" t="s">
        <v>3053</v>
      </c>
      <c r="E1364" s="103" t="s">
        <v>3042</v>
      </c>
      <c r="F1364" s="104">
        <v>0</v>
      </c>
    </row>
    <row r="1365" ht="18" customHeight="1" spans="1:6">
      <c r="A1365" s="97"/>
      <c r="B1365" s="97"/>
      <c r="C1365" s="121"/>
      <c r="D1365" s="97" t="s">
        <v>3054</v>
      </c>
      <c r="E1365" s="103" t="s">
        <v>3055</v>
      </c>
      <c r="F1365" s="104">
        <v>0</v>
      </c>
    </row>
    <row r="1366" ht="18" customHeight="1" spans="1:6">
      <c r="A1366" s="97"/>
      <c r="B1366" s="97"/>
      <c r="C1366" s="121"/>
      <c r="D1366" s="97" t="s">
        <v>1930</v>
      </c>
      <c r="E1366" s="98" t="s">
        <v>1931</v>
      </c>
      <c r="F1366" s="99">
        <f>F1367+F1372</f>
        <v>0</v>
      </c>
    </row>
    <row r="1367" ht="18" customHeight="1" spans="1:6">
      <c r="A1367" s="97"/>
      <c r="B1367" s="97"/>
      <c r="C1367" s="121"/>
      <c r="D1367" s="97" t="s">
        <v>3056</v>
      </c>
      <c r="E1367" s="98" t="s">
        <v>3057</v>
      </c>
      <c r="F1367" s="99">
        <f>SUM(F1368:F1371)</f>
        <v>0</v>
      </c>
    </row>
    <row r="1368" ht="18" customHeight="1" spans="1:6">
      <c r="A1368" s="97"/>
      <c r="B1368" s="97"/>
      <c r="C1368" s="121"/>
      <c r="D1368" s="97" t="s">
        <v>3058</v>
      </c>
      <c r="E1368" s="103" t="s">
        <v>3059</v>
      </c>
      <c r="F1368" s="104">
        <v>0</v>
      </c>
    </row>
    <row r="1369" ht="18" customHeight="1" spans="1:6">
      <c r="A1369" s="97"/>
      <c r="B1369" s="97"/>
      <c r="C1369" s="121"/>
      <c r="D1369" s="97" t="s">
        <v>3060</v>
      </c>
      <c r="E1369" s="103" t="s">
        <v>3061</v>
      </c>
      <c r="F1369" s="104">
        <v>0</v>
      </c>
    </row>
    <row r="1370" ht="18" customHeight="1" spans="1:6">
      <c r="A1370" s="97"/>
      <c r="B1370" s="97"/>
      <c r="C1370" s="121"/>
      <c r="D1370" s="97" t="s">
        <v>3062</v>
      </c>
      <c r="E1370" s="103" t="s">
        <v>3063</v>
      </c>
      <c r="F1370" s="104">
        <v>0</v>
      </c>
    </row>
    <row r="1371" ht="18" customHeight="1" spans="1:6">
      <c r="A1371" s="97"/>
      <c r="B1371" s="97"/>
      <c r="C1371" s="121"/>
      <c r="D1371" s="97" t="s">
        <v>3064</v>
      </c>
      <c r="E1371" s="103" t="s">
        <v>3065</v>
      </c>
      <c r="F1371" s="104">
        <v>0</v>
      </c>
    </row>
    <row r="1372" ht="18" customHeight="1" spans="1:6">
      <c r="A1372" s="97"/>
      <c r="B1372" s="97"/>
      <c r="C1372" s="121"/>
      <c r="D1372" s="97" t="s">
        <v>3066</v>
      </c>
      <c r="E1372" s="98" t="s">
        <v>3067</v>
      </c>
      <c r="F1372" s="99">
        <f>SUM(F1373:F1376)</f>
        <v>0</v>
      </c>
    </row>
    <row r="1373" ht="18" customHeight="1" spans="1:6">
      <c r="A1373" s="97"/>
      <c r="B1373" s="97"/>
      <c r="C1373" s="121"/>
      <c r="D1373" s="97" t="s">
        <v>3068</v>
      </c>
      <c r="E1373" s="103" t="s">
        <v>3069</v>
      </c>
      <c r="F1373" s="104">
        <v>0</v>
      </c>
    </row>
    <row r="1374" ht="18" customHeight="1" spans="1:6">
      <c r="A1374" s="97"/>
      <c r="B1374" s="97"/>
      <c r="C1374" s="121"/>
      <c r="D1374" s="97" t="s">
        <v>3070</v>
      </c>
      <c r="E1374" s="103" t="s">
        <v>3071</v>
      </c>
      <c r="F1374" s="104">
        <v>0</v>
      </c>
    </row>
    <row r="1375" ht="18" customHeight="1" spans="1:6">
      <c r="A1375" s="97"/>
      <c r="B1375" s="97"/>
      <c r="C1375" s="121"/>
      <c r="D1375" s="97" t="s">
        <v>3072</v>
      </c>
      <c r="E1375" s="103" t="s">
        <v>3073</v>
      </c>
      <c r="F1375" s="104">
        <v>0</v>
      </c>
    </row>
    <row r="1376" ht="18" customHeight="1" spans="1:6">
      <c r="A1376" s="97"/>
      <c r="B1376" s="97"/>
      <c r="C1376" s="121"/>
      <c r="D1376" s="97" t="s">
        <v>3074</v>
      </c>
      <c r="E1376" s="103" t="s">
        <v>3075</v>
      </c>
      <c r="F1376" s="104">
        <v>0</v>
      </c>
    </row>
    <row r="1377" ht="18" customHeight="1" spans="1:6">
      <c r="A1377" s="97"/>
      <c r="B1377" s="97"/>
      <c r="C1377" s="121"/>
      <c r="D1377" s="97" t="s">
        <v>2080</v>
      </c>
      <c r="E1377" s="98" t="s">
        <v>2081</v>
      </c>
      <c r="F1377" s="99">
        <f>F1378+F1391+F1395+F1396+F1402+F1406+F1410+F1414+F1420+F1423</f>
        <v>44314</v>
      </c>
    </row>
    <row r="1378" ht="18" customHeight="1" spans="1:6">
      <c r="A1378" s="97"/>
      <c r="B1378" s="97"/>
      <c r="C1378" s="121"/>
      <c r="D1378" s="97" t="s">
        <v>3076</v>
      </c>
      <c r="E1378" s="98" t="s">
        <v>3077</v>
      </c>
      <c r="F1378" s="99">
        <f>SUM(F1379:F1390)</f>
        <v>41077</v>
      </c>
    </row>
    <row r="1379" ht="18" customHeight="1" spans="1:6">
      <c r="A1379" s="97"/>
      <c r="B1379" s="97"/>
      <c r="C1379" s="121"/>
      <c r="D1379" s="97" t="s">
        <v>3078</v>
      </c>
      <c r="E1379" s="103" t="s">
        <v>3079</v>
      </c>
      <c r="F1379" s="104">
        <v>15869</v>
      </c>
    </row>
    <row r="1380" ht="18" customHeight="1" spans="1:6">
      <c r="A1380" s="97"/>
      <c r="B1380" s="97"/>
      <c r="C1380" s="121"/>
      <c r="D1380" s="97" t="s">
        <v>3080</v>
      </c>
      <c r="E1380" s="103" t="s">
        <v>3081</v>
      </c>
      <c r="F1380" s="104">
        <v>12425</v>
      </c>
    </row>
    <row r="1381" ht="18" customHeight="1" spans="1:6">
      <c r="A1381" s="97"/>
      <c r="B1381" s="97"/>
      <c r="C1381" s="121"/>
      <c r="D1381" s="97" t="s">
        <v>3082</v>
      </c>
      <c r="E1381" s="103" t="s">
        <v>3083</v>
      </c>
      <c r="F1381" s="104">
        <v>335</v>
      </c>
    </row>
    <row r="1382" ht="18" customHeight="1" spans="1:6">
      <c r="A1382" s="97"/>
      <c r="B1382" s="97"/>
      <c r="C1382" s="121"/>
      <c r="D1382" s="97" t="s">
        <v>3084</v>
      </c>
      <c r="E1382" s="103" t="s">
        <v>3085</v>
      </c>
      <c r="F1382" s="104">
        <v>0</v>
      </c>
    </row>
    <row r="1383" ht="18" customHeight="1" spans="1:6">
      <c r="A1383" s="97"/>
      <c r="B1383" s="97"/>
      <c r="C1383" s="121"/>
      <c r="D1383" s="97" t="s">
        <v>3086</v>
      </c>
      <c r="E1383" s="103" t="s">
        <v>3087</v>
      </c>
      <c r="F1383" s="104">
        <v>190</v>
      </c>
    </row>
    <row r="1384" ht="18" customHeight="1" spans="1:6">
      <c r="A1384" s="97"/>
      <c r="B1384" s="97"/>
      <c r="C1384" s="121"/>
      <c r="D1384" s="97" t="s">
        <v>3088</v>
      </c>
      <c r="E1384" s="103" t="s">
        <v>3089</v>
      </c>
      <c r="F1384" s="104">
        <v>348</v>
      </c>
    </row>
    <row r="1385" ht="18" customHeight="1" spans="1:6">
      <c r="A1385" s="97"/>
      <c r="B1385" s="97"/>
      <c r="C1385" s="121"/>
      <c r="D1385" s="97" t="s">
        <v>3090</v>
      </c>
      <c r="E1385" s="103" t="s">
        <v>3091</v>
      </c>
      <c r="F1385" s="104">
        <v>0</v>
      </c>
    </row>
    <row r="1386" ht="18" customHeight="1" spans="1:6">
      <c r="A1386" s="97"/>
      <c r="B1386" s="97"/>
      <c r="C1386" s="121"/>
      <c r="D1386" s="97" t="s">
        <v>3092</v>
      </c>
      <c r="E1386" s="103" t="s">
        <v>3093</v>
      </c>
      <c r="F1386" s="104">
        <v>0</v>
      </c>
    </row>
    <row r="1387" ht="18" customHeight="1" spans="1:6">
      <c r="A1387" s="97"/>
      <c r="B1387" s="97"/>
      <c r="C1387" s="121"/>
      <c r="D1387" s="97" t="s">
        <v>3094</v>
      </c>
      <c r="E1387" s="103" t="s">
        <v>3095</v>
      </c>
      <c r="F1387" s="104">
        <v>11809</v>
      </c>
    </row>
    <row r="1388" ht="18" customHeight="1" spans="1:6">
      <c r="A1388" s="97"/>
      <c r="B1388" s="97"/>
      <c r="C1388" s="121"/>
      <c r="D1388" s="97" t="s">
        <v>3096</v>
      </c>
      <c r="E1388" s="103" t="s">
        <v>3097</v>
      </c>
      <c r="F1388" s="104">
        <v>0</v>
      </c>
    </row>
    <row r="1389" ht="18" customHeight="1" spans="1:6">
      <c r="A1389" s="97"/>
      <c r="B1389" s="97"/>
      <c r="C1389" s="121"/>
      <c r="D1389" s="97" t="s">
        <v>3098</v>
      </c>
      <c r="E1389" s="103" t="s">
        <v>2763</v>
      </c>
      <c r="F1389" s="104">
        <v>0</v>
      </c>
    </row>
    <row r="1390" ht="18" customHeight="1" spans="1:6">
      <c r="A1390" s="97"/>
      <c r="B1390" s="97"/>
      <c r="C1390" s="121"/>
      <c r="D1390" s="97" t="s">
        <v>3099</v>
      </c>
      <c r="E1390" s="103" t="s">
        <v>3100</v>
      </c>
      <c r="F1390" s="104">
        <v>101</v>
      </c>
    </row>
    <row r="1391" ht="18" customHeight="1" spans="1:6">
      <c r="A1391" s="97"/>
      <c r="B1391" s="97"/>
      <c r="C1391" s="121"/>
      <c r="D1391" s="97" t="s">
        <v>3101</v>
      </c>
      <c r="E1391" s="98" t="s">
        <v>3102</v>
      </c>
      <c r="F1391" s="99">
        <f>SUM(F1392:F1394)</f>
        <v>0</v>
      </c>
    </row>
    <row r="1392" ht="18" customHeight="1" spans="1:6">
      <c r="A1392" s="97"/>
      <c r="B1392" s="97"/>
      <c r="C1392" s="121"/>
      <c r="D1392" s="97" t="s">
        <v>3103</v>
      </c>
      <c r="E1392" s="103" t="s">
        <v>3079</v>
      </c>
      <c r="F1392" s="104">
        <v>0</v>
      </c>
    </row>
    <row r="1393" ht="18" customHeight="1" spans="1:6">
      <c r="A1393" s="97"/>
      <c r="B1393" s="97"/>
      <c r="C1393" s="121"/>
      <c r="D1393" s="97" t="s">
        <v>3104</v>
      </c>
      <c r="E1393" s="103" t="s">
        <v>3081</v>
      </c>
      <c r="F1393" s="104">
        <v>0</v>
      </c>
    </row>
    <row r="1394" ht="18" customHeight="1" spans="1:6">
      <c r="A1394" s="97"/>
      <c r="B1394" s="97"/>
      <c r="C1394" s="121"/>
      <c r="D1394" s="97" t="s">
        <v>3105</v>
      </c>
      <c r="E1394" s="103" t="s">
        <v>3106</v>
      </c>
      <c r="F1394" s="104">
        <v>0</v>
      </c>
    </row>
    <row r="1395" ht="18" customHeight="1" spans="1:6">
      <c r="A1395" s="97"/>
      <c r="B1395" s="97"/>
      <c r="C1395" s="121"/>
      <c r="D1395" s="97" t="s">
        <v>3107</v>
      </c>
      <c r="E1395" s="98" t="s">
        <v>3108</v>
      </c>
      <c r="F1395" s="104">
        <v>0</v>
      </c>
    </row>
    <row r="1396" ht="18" customHeight="1" spans="1:6">
      <c r="A1396" s="97"/>
      <c r="B1396" s="97"/>
      <c r="C1396" s="121"/>
      <c r="D1396" s="97" t="s">
        <v>3109</v>
      </c>
      <c r="E1396" s="98" t="s">
        <v>3110</v>
      </c>
      <c r="F1396" s="99">
        <f>SUM(F1397:F1401)</f>
        <v>2383</v>
      </c>
    </row>
    <row r="1397" ht="18" customHeight="1" spans="1:6">
      <c r="A1397" s="97"/>
      <c r="B1397" s="97"/>
      <c r="C1397" s="121"/>
      <c r="D1397" s="97" t="s">
        <v>3111</v>
      </c>
      <c r="E1397" s="103" t="s">
        <v>3112</v>
      </c>
      <c r="F1397" s="104">
        <v>0</v>
      </c>
    </row>
    <row r="1398" ht="18" customHeight="1" spans="1:6">
      <c r="A1398" s="97"/>
      <c r="B1398" s="97"/>
      <c r="C1398" s="121"/>
      <c r="D1398" s="97" t="s">
        <v>3113</v>
      </c>
      <c r="E1398" s="103" t="s">
        <v>3114</v>
      </c>
      <c r="F1398" s="104">
        <v>0</v>
      </c>
    </row>
    <row r="1399" ht="18" customHeight="1" spans="1:6">
      <c r="A1399" s="97"/>
      <c r="B1399" s="97"/>
      <c r="C1399" s="121"/>
      <c r="D1399" s="97" t="s">
        <v>3115</v>
      </c>
      <c r="E1399" s="103" t="s">
        <v>3116</v>
      </c>
      <c r="F1399" s="104">
        <v>0</v>
      </c>
    </row>
    <row r="1400" ht="18" customHeight="1" spans="1:6">
      <c r="A1400" s="97"/>
      <c r="B1400" s="97"/>
      <c r="C1400" s="121"/>
      <c r="D1400" s="97" t="s">
        <v>3117</v>
      </c>
      <c r="E1400" s="103" t="s">
        <v>3118</v>
      </c>
      <c r="F1400" s="104">
        <v>0</v>
      </c>
    </row>
    <row r="1401" ht="18" customHeight="1" spans="1:6">
      <c r="A1401" s="97"/>
      <c r="B1401" s="97"/>
      <c r="C1401" s="121"/>
      <c r="D1401" s="97" t="s">
        <v>3119</v>
      </c>
      <c r="E1401" s="103" t="s">
        <v>3120</v>
      </c>
      <c r="F1401" s="104">
        <v>2383</v>
      </c>
    </row>
    <row r="1402" ht="18" customHeight="1" spans="1:6">
      <c r="A1402" s="97"/>
      <c r="B1402" s="97"/>
      <c r="C1402" s="121"/>
      <c r="D1402" s="97" t="s">
        <v>3121</v>
      </c>
      <c r="E1402" s="98" t="s">
        <v>3122</v>
      </c>
      <c r="F1402" s="99">
        <f>SUM(F1403:F1405)</f>
        <v>854</v>
      </c>
    </row>
    <row r="1403" ht="18" customHeight="1" spans="1:6">
      <c r="A1403" s="97"/>
      <c r="B1403" s="97"/>
      <c r="C1403" s="121"/>
      <c r="D1403" s="97" t="s">
        <v>3123</v>
      </c>
      <c r="E1403" s="103" t="s">
        <v>3124</v>
      </c>
      <c r="F1403" s="104">
        <v>0</v>
      </c>
    </row>
    <row r="1404" ht="18" customHeight="1" spans="1:6">
      <c r="A1404" s="97"/>
      <c r="B1404" s="97"/>
      <c r="C1404" s="121"/>
      <c r="D1404" s="97" t="s">
        <v>3125</v>
      </c>
      <c r="E1404" s="103" t="s">
        <v>3126</v>
      </c>
      <c r="F1404" s="104">
        <v>0</v>
      </c>
    </row>
    <row r="1405" ht="18" customHeight="1" spans="1:6">
      <c r="A1405" s="97"/>
      <c r="B1405" s="97"/>
      <c r="C1405" s="121"/>
      <c r="D1405" s="97" t="s">
        <v>3127</v>
      </c>
      <c r="E1405" s="103" t="s">
        <v>3128</v>
      </c>
      <c r="F1405" s="104">
        <v>854</v>
      </c>
    </row>
    <row r="1406" ht="18" customHeight="1" spans="1:6">
      <c r="A1406" s="97"/>
      <c r="B1406" s="97"/>
      <c r="C1406" s="121"/>
      <c r="D1406" s="97" t="s">
        <v>3129</v>
      </c>
      <c r="E1406" s="98" t="s">
        <v>3130</v>
      </c>
      <c r="F1406" s="99">
        <f>SUM(F1407:F1409)</f>
        <v>0</v>
      </c>
    </row>
    <row r="1407" ht="18" customHeight="1" spans="1:6">
      <c r="A1407" s="97"/>
      <c r="B1407" s="97"/>
      <c r="C1407" s="121"/>
      <c r="D1407" s="97" t="s">
        <v>3131</v>
      </c>
      <c r="E1407" s="103" t="s">
        <v>3079</v>
      </c>
      <c r="F1407" s="104">
        <v>0</v>
      </c>
    </row>
    <row r="1408" ht="18" customHeight="1" spans="1:6">
      <c r="A1408" s="97"/>
      <c r="B1408" s="97"/>
      <c r="C1408" s="121"/>
      <c r="D1408" s="97" t="s">
        <v>3132</v>
      </c>
      <c r="E1408" s="103" t="s">
        <v>3081</v>
      </c>
      <c r="F1408" s="104">
        <v>0</v>
      </c>
    </row>
    <row r="1409" ht="18" customHeight="1" spans="1:6">
      <c r="A1409" s="97"/>
      <c r="B1409" s="97"/>
      <c r="C1409" s="121"/>
      <c r="D1409" s="97" t="s">
        <v>3133</v>
      </c>
      <c r="E1409" s="103" t="s">
        <v>3134</v>
      </c>
      <c r="F1409" s="104">
        <v>0</v>
      </c>
    </row>
    <row r="1410" ht="18" customHeight="1" spans="1:6">
      <c r="A1410" s="97"/>
      <c r="B1410" s="97"/>
      <c r="C1410" s="121"/>
      <c r="D1410" s="97" t="s">
        <v>3135</v>
      </c>
      <c r="E1410" s="98" t="s">
        <v>3136</v>
      </c>
      <c r="F1410" s="99">
        <f>SUM(F1411:F1413)</f>
        <v>0</v>
      </c>
    </row>
    <row r="1411" ht="18" customHeight="1" spans="1:6">
      <c r="A1411" s="97"/>
      <c r="B1411" s="97"/>
      <c r="C1411" s="121"/>
      <c r="D1411" s="97" t="s">
        <v>3137</v>
      </c>
      <c r="E1411" s="103" t="s">
        <v>3079</v>
      </c>
      <c r="F1411" s="104">
        <v>0</v>
      </c>
    </row>
    <row r="1412" ht="18" customHeight="1" spans="1:6">
      <c r="A1412" s="97"/>
      <c r="B1412" s="97"/>
      <c r="C1412" s="121"/>
      <c r="D1412" s="97" t="s">
        <v>3138</v>
      </c>
      <c r="E1412" s="103" t="s">
        <v>3081</v>
      </c>
      <c r="F1412" s="104">
        <v>0</v>
      </c>
    </row>
    <row r="1413" ht="18" customHeight="1" spans="1:6">
      <c r="A1413" s="97"/>
      <c r="B1413" s="97"/>
      <c r="C1413" s="121"/>
      <c r="D1413" s="97" t="s">
        <v>3139</v>
      </c>
      <c r="E1413" s="103" t="s">
        <v>3140</v>
      </c>
      <c r="F1413" s="104">
        <v>0</v>
      </c>
    </row>
    <row r="1414" ht="18" customHeight="1" spans="1:6">
      <c r="A1414" s="97"/>
      <c r="B1414" s="97"/>
      <c r="C1414" s="121"/>
      <c r="D1414" s="97" t="s">
        <v>3141</v>
      </c>
      <c r="E1414" s="98" t="s">
        <v>3142</v>
      </c>
      <c r="F1414" s="99">
        <f>SUM(F1415:F1419)</f>
        <v>0</v>
      </c>
    </row>
    <row r="1415" ht="18" customHeight="1" spans="1:6">
      <c r="A1415" s="97"/>
      <c r="B1415" s="97"/>
      <c r="C1415" s="121"/>
      <c r="D1415" s="97" t="s">
        <v>3143</v>
      </c>
      <c r="E1415" s="103" t="s">
        <v>3112</v>
      </c>
      <c r="F1415" s="104">
        <v>0</v>
      </c>
    </row>
    <row r="1416" ht="18" customHeight="1" spans="1:6">
      <c r="A1416" s="97"/>
      <c r="B1416" s="97"/>
      <c r="C1416" s="121"/>
      <c r="D1416" s="97" t="s">
        <v>3144</v>
      </c>
      <c r="E1416" s="103" t="s">
        <v>3114</v>
      </c>
      <c r="F1416" s="104">
        <v>0</v>
      </c>
    </row>
    <row r="1417" ht="18" customHeight="1" spans="1:6">
      <c r="A1417" s="97"/>
      <c r="B1417" s="97"/>
      <c r="C1417" s="121"/>
      <c r="D1417" s="97" t="s">
        <v>3145</v>
      </c>
      <c r="E1417" s="103" t="s">
        <v>3116</v>
      </c>
      <c r="F1417" s="104">
        <v>0</v>
      </c>
    </row>
    <row r="1418" ht="18" customHeight="1" spans="1:6">
      <c r="A1418" s="97"/>
      <c r="B1418" s="97"/>
      <c r="C1418" s="121"/>
      <c r="D1418" s="97" t="s">
        <v>3146</v>
      </c>
      <c r="E1418" s="103" t="s">
        <v>3118</v>
      </c>
      <c r="F1418" s="104">
        <v>0</v>
      </c>
    </row>
    <row r="1419" ht="18" customHeight="1" spans="1:6">
      <c r="A1419" s="97"/>
      <c r="B1419" s="97"/>
      <c r="C1419" s="121"/>
      <c r="D1419" s="97" t="s">
        <v>3147</v>
      </c>
      <c r="E1419" s="103" t="s">
        <v>3148</v>
      </c>
      <c r="F1419" s="104">
        <v>0</v>
      </c>
    </row>
    <row r="1420" ht="18" customHeight="1" spans="1:6">
      <c r="A1420" s="97"/>
      <c r="B1420" s="97"/>
      <c r="C1420" s="121"/>
      <c r="D1420" s="97" t="s">
        <v>3149</v>
      </c>
      <c r="E1420" s="98" t="s">
        <v>3150</v>
      </c>
      <c r="F1420" s="99">
        <f>SUM(F1421:F1422)</f>
        <v>0</v>
      </c>
    </row>
    <row r="1421" ht="18" customHeight="1" spans="1:6">
      <c r="A1421" s="97"/>
      <c r="B1421" s="97"/>
      <c r="C1421" s="121"/>
      <c r="D1421" s="97" t="s">
        <v>3151</v>
      </c>
      <c r="E1421" s="103" t="s">
        <v>3124</v>
      </c>
      <c r="F1421" s="104">
        <v>0</v>
      </c>
    </row>
    <row r="1422" ht="18" customHeight="1" spans="1:6">
      <c r="A1422" s="97"/>
      <c r="B1422" s="97"/>
      <c r="C1422" s="121"/>
      <c r="D1422" s="97" t="s">
        <v>3152</v>
      </c>
      <c r="E1422" s="103" t="s">
        <v>3153</v>
      </c>
      <c r="F1422" s="104">
        <v>0</v>
      </c>
    </row>
    <row r="1423" ht="18" customHeight="1" spans="1:6">
      <c r="A1423" s="97"/>
      <c r="B1423" s="97"/>
      <c r="C1423" s="121"/>
      <c r="D1423" s="97" t="s">
        <v>3154</v>
      </c>
      <c r="E1423" s="98" t="s">
        <v>3155</v>
      </c>
      <c r="F1423" s="99">
        <f>SUM(F1424:F1431)</f>
        <v>0</v>
      </c>
    </row>
    <row r="1424" ht="18" customHeight="1" spans="1:6">
      <c r="A1424" s="97"/>
      <c r="B1424" s="97"/>
      <c r="C1424" s="121"/>
      <c r="D1424" s="97" t="s">
        <v>3156</v>
      </c>
      <c r="E1424" s="103" t="s">
        <v>3079</v>
      </c>
      <c r="F1424" s="104">
        <v>0</v>
      </c>
    </row>
    <row r="1425" ht="18" customHeight="1" spans="1:6">
      <c r="A1425" s="97"/>
      <c r="B1425" s="97"/>
      <c r="C1425" s="121"/>
      <c r="D1425" s="97" t="s">
        <v>3157</v>
      </c>
      <c r="E1425" s="103" t="s">
        <v>3081</v>
      </c>
      <c r="F1425" s="104">
        <v>0</v>
      </c>
    </row>
    <row r="1426" ht="18" customHeight="1" spans="1:6">
      <c r="A1426" s="97"/>
      <c r="B1426" s="97"/>
      <c r="C1426" s="121"/>
      <c r="D1426" s="97" t="s">
        <v>3158</v>
      </c>
      <c r="E1426" s="103" t="s">
        <v>3083</v>
      </c>
      <c r="F1426" s="104">
        <v>0</v>
      </c>
    </row>
    <row r="1427" ht="18" customHeight="1" spans="1:6">
      <c r="A1427" s="97"/>
      <c r="B1427" s="97"/>
      <c r="C1427" s="121"/>
      <c r="D1427" s="97" t="s">
        <v>3159</v>
      </c>
      <c r="E1427" s="103" t="s">
        <v>3085</v>
      </c>
      <c r="F1427" s="104">
        <v>0</v>
      </c>
    </row>
    <row r="1428" ht="18" customHeight="1" spans="1:6">
      <c r="A1428" s="97"/>
      <c r="B1428" s="97"/>
      <c r="C1428" s="121"/>
      <c r="D1428" s="97" t="s">
        <v>3160</v>
      </c>
      <c r="E1428" s="103" t="s">
        <v>3091</v>
      </c>
      <c r="F1428" s="120">
        <v>0</v>
      </c>
    </row>
    <row r="1429" ht="18" customHeight="1" spans="1:6">
      <c r="A1429" s="97"/>
      <c r="B1429" s="97"/>
      <c r="C1429" s="121"/>
      <c r="D1429" s="97" t="s">
        <v>3161</v>
      </c>
      <c r="E1429" s="103" t="s">
        <v>3095</v>
      </c>
      <c r="F1429" s="104">
        <v>0</v>
      </c>
    </row>
    <row r="1430" ht="18" customHeight="1" spans="1:6">
      <c r="A1430" s="97"/>
      <c r="B1430" s="97"/>
      <c r="C1430" s="121"/>
      <c r="D1430" s="97" t="s">
        <v>3162</v>
      </c>
      <c r="E1430" s="103" t="s">
        <v>3097</v>
      </c>
      <c r="F1430" s="107">
        <v>0</v>
      </c>
    </row>
    <row r="1431" ht="18" customHeight="1" spans="1:6">
      <c r="A1431" s="97"/>
      <c r="B1431" s="97"/>
      <c r="C1431" s="121"/>
      <c r="D1431" s="97" t="s">
        <v>3163</v>
      </c>
      <c r="E1431" s="103" t="s">
        <v>3164</v>
      </c>
      <c r="F1431" s="104">
        <v>0</v>
      </c>
    </row>
    <row r="1432" ht="18" customHeight="1" spans="1:6">
      <c r="A1432" s="97"/>
      <c r="B1432" s="97"/>
      <c r="C1432" s="121"/>
      <c r="D1432" s="97" t="s">
        <v>2123</v>
      </c>
      <c r="E1432" s="98" t="s">
        <v>2124</v>
      </c>
      <c r="F1432" s="99">
        <f>F1433+F1438+F1443+F1448+F1451</f>
        <v>0</v>
      </c>
    </row>
    <row r="1433" ht="18" customHeight="1" spans="1:6">
      <c r="A1433" s="97"/>
      <c r="B1433" s="97"/>
      <c r="C1433" s="121"/>
      <c r="D1433" s="97" t="s">
        <v>3165</v>
      </c>
      <c r="E1433" s="98" t="s">
        <v>3166</v>
      </c>
      <c r="F1433" s="99">
        <f>SUM(F1434:F1437)</f>
        <v>0</v>
      </c>
    </row>
    <row r="1434" ht="18" customHeight="1" spans="1:6">
      <c r="A1434" s="97"/>
      <c r="B1434" s="97"/>
      <c r="C1434" s="121"/>
      <c r="D1434" s="97" t="s">
        <v>3167</v>
      </c>
      <c r="E1434" s="103" t="s">
        <v>3042</v>
      </c>
      <c r="F1434" s="104">
        <v>0</v>
      </c>
    </row>
    <row r="1435" ht="18" customHeight="1" spans="1:6">
      <c r="A1435" s="97"/>
      <c r="B1435" s="97"/>
      <c r="C1435" s="121"/>
      <c r="D1435" s="97" t="s">
        <v>3168</v>
      </c>
      <c r="E1435" s="103" t="s">
        <v>3169</v>
      </c>
      <c r="F1435" s="104">
        <v>0</v>
      </c>
    </row>
    <row r="1436" ht="18" customHeight="1" spans="1:6">
      <c r="A1436" s="97"/>
      <c r="B1436" s="97"/>
      <c r="C1436" s="121"/>
      <c r="D1436" s="97" t="s">
        <v>3170</v>
      </c>
      <c r="E1436" s="103" t="s">
        <v>3171</v>
      </c>
      <c r="F1436" s="104">
        <v>0</v>
      </c>
    </row>
    <row r="1437" ht="18" customHeight="1" spans="1:6">
      <c r="A1437" s="97"/>
      <c r="B1437" s="97"/>
      <c r="C1437" s="121"/>
      <c r="D1437" s="97" t="s">
        <v>3172</v>
      </c>
      <c r="E1437" s="103" t="s">
        <v>3173</v>
      </c>
      <c r="F1437" s="104">
        <v>0</v>
      </c>
    </row>
    <row r="1438" ht="18" customHeight="1" spans="1:6">
      <c r="A1438" s="97"/>
      <c r="B1438" s="97"/>
      <c r="C1438" s="121"/>
      <c r="D1438" s="97" t="s">
        <v>3174</v>
      </c>
      <c r="E1438" s="98" t="s">
        <v>3175</v>
      </c>
      <c r="F1438" s="99">
        <f>SUM(F1439:F1442)</f>
        <v>0</v>
      </c>
    </row>
    <row r="1439" ht="18" customHeight="1" spans="1:6">
      <c r="A1439" s="97"/>
      <c r="B1439" s="97"/>
      <c r="C1439" s="121"/>
      <c r="D1439" s="97" t="s">
        <v>3176</v>
      </c>
      <c r="E1439" s="103" t="s">
        <v>3042</v>
      </c>
      <c r="F1439" s="104">
        <v>0</v>
      </c>
    </row>
    <row r="1440" ht="18" customHeight="1" spans="1:6">
      <c r="A1440" s="97"/>
      <c r="B1440" s="97"/>
      <c r="C1440" s="121"/>
      <c r="D1440" s="97" t="s">
        <v>3177</v>
      </c>
      <c r="E1440" s="103" t="s">
        <v>3169</v>
      </c>
      <c r="F1440" s="104">
        <v>0</v>
      </c>
    </row>
    <row r="1441" ht="18" customHeight="1" spans="1:6">
      <c r="A1441" s="97"/>
      <c r="B1441" s="97"/>
      <c r="C1441" s="121"/>
      <c r="D1441" s="97" t="s">
        <v>3178</v>
      </c>
      <c r="E1441" s="103" t="s">
        <v>3179</v>
      </c>
      <c r="F1441" s="104">
        <v>0</v>
      </c>
    </row>
    <row r="1442" ht="18" customHeight="1" spans="1:6">
      <c r="A1442" s="97"/>
      <c r="B1442" s="97"/>
      <c r="C1442" s="121"/>
      <c r="D1442" s="97" t="s">
        <v>3180</v>
      </c>
      <c r="E1442" s="103" t="s">
        <v>3181</v>
      </c>
      <c r="F1442" s="104">
        <v>0</v>
      </c>
    </row>
    <row r="1443" ht="18" customHeight="1" spans="1:6">
      <c r="A1443" s="97"/>
      <c r="B1443" s="97"/>
      <c r="C1443" s="121"/>
      <c r="D1443" s="97" t="s">
        <v>3182</v>
      </c>
      <c r="E1443" s="98" t="s">
        <v>3183</v>
      </c>
      <c r="F1443" s="99">
        <f>SUM(F1444:F1447)</f>
        <v>0</v>
      </c>
    </row>
    <row r="1444" ht="18" customHeight="1" spans="1:6">
      <c r="A1444" s="97"/>
      <c r="B1444" s="97"/>
      <c r="C1444" s="121"/>
      <c r="D1444" s="97" t="s">
        <v>3184</v>
      </c>
      <c r="E1444" s="103" t="s">
        <v>2266</v>
      </c>
      <c r="F1444" s="104">
        <v>0</v>
      </c>
    </row>
    <row r="1445" ht="18" customHeight="1" spans="1:6">
      <c r="A1445" s="97"/>
      <c r="B1445" s="97"/>
      <c r="C1445" s="121"/>
      <c r="D1445" s="97" t="s">
        <v>3185</v>
      </c>
      <c r="E1445" s="103" t="s">
        <v>3186</v>
      </c>
      <c r="F1445" s="104">
        <v>0</v>
      </c>
    </row>
    <row r="1446" ht="18" customHeight="1" spans="1:6">
      <c r="A1446" s="97"/>
      <c r="B1446" s="97"/>
      <c r="C1446" s="121"/>
      <c r="D1446" s="97" t="s">
        <v>3187</v>
      </c>
      <c r="E1446" s="103" t="s">
        <v>3188</v>
      </c>
      <c r="F1446" s="104">
        <v>0</v>
      </c>
    </row>
    <row r="1447" ht="18" customHeight="1" spans="1:6">
      <c r="A1447" s="97"/>
      <c r="B1447" s="97"/>
      <c r="C1447" s="121"/>
      <c r="D1447" s="97" t="s">
        <v>3189</v>
      </c>
      <c r="E1447" s="103" t="s">
        <v>3190</v>
      </c>
      <c r="F1447" s="104">
        <v>0</v>
      </c>
    </row>
    <row r="1448" ht="18" customHeight="1" spans="1:6">
      <c r="A1448" s="97"/>
      <c r="B1448" s="97"/>
      <c r="C1448" s="121"/>
      <c r="D1448" s="97" t="s">
        <v>3191</v>
      </c>
      <c r="E1448" s="98" t="s">
        <v>3192</v>
      </c>
      <c r="F1448" s="99">
        <f>SUM(F1449:F1450)</f>
        <v>0</v>
      </c>
    </row>
    <row r="1449" ht="18" customHeight="1" spans="1:6">
      <c r="A1449" s="97"/>
      <c r="B1449" s="97"/>
      <c r="C1449" s="121"/>
      <c r="D1449" s="97" t="s">
        <v>3193</v>
      </c>
      <c r="E1449" s="103" t="s">
        <v>3042</v>
      </c>
      <c r="F1449" s="104">
        <v>0</v>
      </c>
    </row>
    <row r="1450" ht="18" customHeight="1" spans="1:6">
      <c r="A1450" s="97"/>
      <c r="B1450" s="97"/>
      <c r="C1450" s="121"/>
      <c r="D1450" s="97" t="s">
        <v>3194</v>
      </c>
      <c r="E1450" s="103" t="s">
        <v>3195</v>
      </c>
      <c r="F1450" s="104">
        <v>0</v>
      </c>
    </row>
    <row r="1451" ht="18" customHeight="1" spans="1:6">
      <c r="A1451" s="97"/>
      <c r="B1451" s="97"/>
      <c r="C1451" s="121"/>
      <c r="D1451" s="97" t="s">
        <v>3196</v>
      </c>
      <c r="E1451" s="98" t="s">
        <v>3197</v>
      </c>
      <c r="F1451" s="99">
        <f>SUM(F1452:F1455)</f>
        <v>0</v>
      </c>
    </row>
    <row r="1452" ht="18" customHeight="1" spans="1:6">
      <c r="A1452" s="97"/>
      <c r="B1452" s="97"/>
      <c r="C1452" s="121"/>
      <c r="D1452" s="97" t="s">
        <v>3198</v>
      </c>
      <c r="E1452" s="103" t="s">
        <v>2266</v>
      </c>
      <c r="F1452" s="104">
        <v>0</v>
      </c>
    </row>
    <row r="1453" ht="18" customHeight="1" spans="1:6">
      <c r="A1453" s="97"/>
      <c r="B1453" s="97"/>
      <c r="C1453" s="121"/>
      <c r="D1453" s="97" t="s">
        <v>3199</v>
      </c>
      <c r="E1453" s="103" t="s">
        <v>3200</v>
      </c>
      <c r="F1453" s="104">
        <v>0</v>
      </c>
    </row>
    <row r="1454" ht="18" customHeight="1" spans="1:6">
      <c r="A1454" s="97"/>
      <c r="B1454" s="97"/>
      <c r="C1454" s="121"/>
      <c r="D1454" s="97" t="s">
        <v>3201</v>
      </c>
      <c r="E1454" s="103" t="s">
        <v>3188</v>
      </c>
      <c r="F1454" s="104">
        <v>0</v>
      </c>
    </row>
    <row r="1455" ht="18" customHeight="1" spans="1:6">
      <c r="A1455" s="97"/>
      <c r="B1455" s="97"/>
      <c r="C1455" s="121"/>
      <c r="D1455" s="97" t="s">
        <v>3202</v>
      </c>
      <c r="E1455" s="103" t="s">
        <v>3203</v>
      </c>
      <c r="F1455" s="104">
        <v>0</v>
      </c>
    </row>
    <row r="1456" ht="18" customHeight="1" spans="1:6">
      <c r="A1456" s="97"/>
      <c r="B1456" s="97"/>
      <c r="C1456" s="121"/>
      <c r="D1456" s="97" t="s">
        <v>2330</v>
      </c>
      <c r="E1456" s="98" t="s">
        <v>2331</v>
      </c>
      <c r="F1456" s="99">
        <f>F1457+F1462+F1467+F1472+F1481+F1488+F1497+F1500+F1503+F1504</f>
        <v>0</v>
      </c>
    </row>
    <row r="1457" ht="18" customHeight="1" spans="1:6">
      <c r="A1457" s="97"/>
      <c r="B1457" s="97"/>
      <c r="C1457" s="121"/>
      <c r="D1457" s="97" t="s">
        <v>3204</v>
      </c>
      <c r="E1457" s="98" t="s">
        <v>3205</v>
      </c>
      <c r="F1457" s="99">
        <f>SUM(F1458:F1461)</f>
        <v>0</v>
      </c>
    </row>
    <row r="1458" ht="18" customHeight="1" spans="1:6">
      <c r="A1458" s="97"/>
      <c r="B1458" s="97"/>
      <c r="C1458" s="121"/>
      <c r="D1458" s="97" t="s">
        <v>3206</v>
      </c>
      <c r="E1458" s="103" t="s">
        <v>2338</v>
      </c>
      <c r="F1458" s="104">
        <v>0</v>
      </c>
    </row>
    <row r="1459" ht="18" customHeight="1" spans="1:6">
      <c r="A1459" s="97"/>
      <c r="B1459" s="97"/>
      <c r="C1459" s="121"/>
      <c r="D1459" s="97" t="s">
        <v>3207</v>
      </c>
      <c r="E1459" s="103" t="s">
        <v>2340</v>
      </c>
      <c r="F1459" s="104">
        <v>0</v>
      </c>
    </row>
    <row r="1460" ht="18" customHeight="1" spans="1:6">
      <c r="A1460" s="97"/>
      <c r="B1460" s="97"/>
      <c r="C1460" s="121"/>
      <c r="D1460" s="97" t="s">
        <v>3208</v>
      </c>
      <c r="E1460" s="103" t="s">
        <v>3209</v>
      </c>
      <c r="F1460" s="104">
        <v>0</v>
      </c>
    </row>
    <row r="1461" ht="18" customHeight="1" spans="1:6">
      <c r="A1461" s="97"/>
      <c r="B1461" s="97"/>
      <c r="C1461" s="121"/>
      <c r="D1461" s="97" t="s">
        <v>3210</v>
      </c>
      <c r="E1461" s="103" t="s">
        <v>3211</v>
      </c>
      <c r="F1461" s="104">
        <v>0</v>
      </c>
    </row>
    <row r="1462" ht="18" customHeight="1" spans="1:6">
      <c r="A1462" s="97"/>
      <c r="B1462" s="97"/>
      <c r="C1462" s="121"/>
      <c r="D1462" s="97" t="s">
        <v>3212</v>
      </c>
      <c r="E1462" s="98" t="s">
        <v>3213</v>
      </c>
      <c r="F1462" s="99">
        <f>SUM(F1463:F1466)</f>
        <v>0</v>
      </c>
    </row>
    <row r="1463" ht="18" customHeight="1" spans="1:6">
      <c r="A1463" s="97"/>
      <c r="B1463" s="97"/>
      <c r="C1463" s="121"/>
      <c r="D1463" s="97" t="s">
        <v>3214</v>
      </c>
      <c r="E1463" s="103" t="s">
        <v>3209</v>
      </c>
      <c r="F1463" s="104">
        <v>0</v>
      </c>
    </row>
    <row r="1464" ht="18" customHeight="1" spans="1:6">
      <c r="A1464" s="97"/>
      <c r="B1464" s="97"/>
      <c r="C1464" s="121"/>
      <c r="D1464" s="97" t="s">
        <v>3215</v>
      </c>
      <c r="E1464" s="103" t="s">
        <v>3216</v>
      </c>
      <c r="F1464" s="104">
        <v>0</v>
      </c>
    </row>
    <row r="1465" ht="18" customHeight="1" spans="1:6">
      <c r="A1465" s="97"/>
      <c r="B1465" s="97"/>
      <c r="C1465" s="121"/>
      <c r="D1465" s="97" t="s">
        <v>3217</v>
      </c>
      <c r="E1465" s="103" t="s">
        <v>3218</v>
      </c>
      <c r="F1465" s="104">
        <v>0</v>
      </c>
    </row>
    <row r="1466" ht="18" customHeight="1" spans="1:6">
      <c r="A1466" s="97"/>
      <c r="B1466" s="97"/>
      <c r="C1466" s="121"/>
      <c r="D1466" s="97" t="s">
        <v>3219</v>
      </c>
      <c r="E1466" s="103" t="s">
        <v>3220</v>
      </c>
      <c r="F1466" s="104">
        <v>0</v>
      </c>
    </row>
    <row r="1467" ht="18" customHeight="1" spans="1:6">
      <c r="A1467" s="97"/>
      <c r="B1467" s="97"/>
      <c r="C1467" s="121"/>
      <c r="D1467" s="97" t="s">
        <v>3221</v>
      </c>
      <c r="E1467" s="98" t="s">
        <v>3222</v>
      </c>
      <c r="F1467" s="99">
        <f>SUM(F1468:F1471)</f>
        <v>0</v>
      </c>
    </row>
    <row r="1468" ht="18" customHeight="1" spans="1:6">
      <c r="A1468" s="97"/>
      <c r="B1468" s="97"/>
      <c r="C1468" s="121"/>
      <c r="D1468" s="97" t="s">
        <v>3223</v>
      </c>
      <c r="E1468" s="103" t="s">
        <v>2352</v>
      </c>
      <c r="F1468" s="104">
        <v>0</v>
      </c>
    </row>
    <row r="1469" ht="18" customHeight="1" spans="1:6">
      <c r="A1469" s="97"/>
      <c r="B1469" s="97"/>
      <c r="C1469" s="121"/>
      <c r="D1469" s="97" t="s">
        <v>3224</v>
      </c>
      <c r="E1469" s="103" t="s">
        <v>3225</v>
      </c>
      <c r="F1469" s="104">
        <v>0</v>
      </c>
    </row>
    <row r="1470" ht="18" customHeight="1" spans="1:6">
      <c r="A1470" s="97"/>
      <c r="B1470" s="97"/>
      <c r="C1470" s="121"/>
      <c r="D1470" s="97" t="s">
        <v>3226</v>
      </c>
      <c r="E1470" s="103" t="s">
        <v>3227</v>
      </c>
      <c r="F1470" s="104">
        <v>0</v>
      </c>
    </row>
    <row r="1471" ht="18" customHeight="1" spans="1:6">
      <c r="A1471" s="97"/>
      <c r="B1471" s="97"/>
      <c r="C1471" s="121"/>
      <c r="D1471" s="97" t="s">
        <v>3228</v>
      </c>
      <c r="E1471" s="103" t="s">
        <v>3229</v>
      </c>
      <c r="F1471" s="104">
        <v>0</v>
      </c>
    </row>
    <row r="1472" ht="18" customHeight="1" spans="1:6">
      <c r="A1472" s="97"/>
      <c r="B1472" s="97"/>
      <c r="C1472" s="121"/>
      <c r="D1472" s="97" t="s">
        <v>3230</v>
      </c>
      <c r="E1472" s="98" t="s">
        <v>3231</v>
      </c>
      <c r="F1472" s="99">
        <f>SUM(F1473:F1480)</f>
        <v>0</v>
      </c>
    </row>
    <row r="1473" ht="18" customHeight="1" spans="1:6">
      <c r="A1473" s="97"/>
      <c r="B1473" s="97"/>
      <c r="C1473" s="121"/>
      <c r="D1473" s="97" t="s">
        <v>3232</v>
      </c>
      <c r="E1473" s="103" t="s">
        <v>3233</v>
      </c>
      <c r="F1473" s="104">
        <v>0</v>
      </c>
    </row>
    <row r="1474" ht="18" customHeight="1" spans="1:6">
      <c r="A1474" s="97"/>
      <c r="B1474" s="97"/>
      <c r="C1474" s="121"/>
      <c r="D1474" s="97" t="s">
        <v>3234</v>
      </c>
      <c r="E1474" s="103" t="s">
        <v>3235</v>
      </c>
      <c r="F1474" s="104">
        <v>0</v>
      </c>
    </row>
    <row r="1475" ht="18" customHeight="1" spans="1:6">
      <c r="A1475" s="97"/>
      <c r="B1475" s="97"/>
      <c r="C1475" s="121"/>
      <c r="D1475" s="97" t="s">
        <v>3236</v>
      </c>
      <c r="E1475" s="103" t="s">
        <v>3237</v>
      </c>
      <c r="F1475" s="104">
        <v>0</v>
      </c>
    </row>
    <row r="1476" ht="18" customHeight="1" spans="1:6">
      <c r="A1476" s="97"/>
      <c r="B1476" s="97"/>
      <c r="C1476" s="121"/>
      <c r="D1476" s="97" t="s">
        <v>3238</v>
      </c>
      <c r="E1476" s="103" t="s">
        <v>3239</v>
      </c>
      <c r="F1476" s="104">
        <v>0</v>
      </c>
    </row>
    <row r="1477" ht="18" customHeight="1" spans="1:6">
      <c r="A1477" s="97"/>
      <c r="B1477" s="97"/>
      <c r="C1477" s="121"/>
      <c r="D1477" s="97" t="s">
        <v>3240</v>
      </c>
      <c r="E1477" s="103" t="s">
        <v>3241</v>
      </c>
      <c r="F1477" s="104">
        <v>0</v>
      </c>
    </row>
    <row r="1478" ht="18" customHeight="1" spans="1:6">
      <c r="A1478" s="97"/>
      <c r="B1478" s="97"/>
      <c r="C1478" s="121"/>
      <c r="D1478" s="97" t="s">
        <v>3242</v>
      </c>
      <c r="E1478" s="103" t="s">
        <v>3243</v>
      </c>
      <c r="F1478" s="104">
        <v>0</v>
      </c>
    </row>
    <row r="1479" ht="18" customHeight="1" spans="1:6">
      <c r="A1479" s="97"/>
      <c r="B1479" s="97"/>
      <c r="C1479" s="121"/>
      <c r="D1479" s="97" t="s">
        <v>3244</v>
      </c>
      <c r="E1479" s="103" t="s">
        <v>3245</v>
      </c>
      <c r="F1479" s="104">
        <v>0</v>
      </c>
    </row>
    <row r="1480" ht="18" customHeight="1" spans="1:6">
      <c r="A1480" s="97"/>
      <c r="B1480" s="97"/>
      <c r="C1480" s="121"/>
      <c r="D1480" s="97" t="s">
        <v>3246</v>
      </c>
      <c r="E1480" s="103" t="s">
        <v>3247</v>
      </c>
      <c r="F1480" s="104">
        <v>0</v>
      </c>
    </row>
    <row r="1481" ht="18" customHeight="1" spans="1:6">
      <c r="A1481" s="97"/>
      <c r="B1481" s="97"/>
      <c r="C1481" s="121"/>
      <c r="D1481" s="97" t="s">
        <v>3248</v>
      </c>
      <c r="E1481" s="98" t="s">
        <v>3249</v>
      </c>
      <c r="F1481" s="99">
        <f>SUM(F1482:F1487)</f>
        <v>0</v>
      </c>
    </row>
    <row r="1482" ht="18" customHeight="1" spans="1:6">
      <c r="A1482" s="97"/>
      <c r="B1482" s="97"/>
      <c r="C1482" s="121"/>
      <c r="D1482" s="97" t="s">
        <v>3250</v>
      </c>
      <c r="E1482" s="103" t="s">
        <v>3251</v>
      </c>
      <c r="F1482" s="104">
        <v>0</v>
      </c>
    </row>
    <row r="1483" ht="18" customHeight="1" spans="1:6">
      <c r="A1483" s="97"/>
      <c r="B1483" s="97"/>
      <c r="C1483" s="121"/>
      <c r="D1483" s="97" t="s">
        <v>3252</v>
      </c>
      <c r="E1483" s="103" t="s">
        <v>3253</v>
      </c>
      <c r="F1483" s="104">
        <v>0</v>
      </c>
    </row>
    <row r="1484" ht="18" customHeight="1" spans="1:6">
      <c r="A1484" s="97"/>
      <c r="B1484" s="97"/>
      <c r="C1484" s="121"/>
      <c r="D1484" s="97" t="s">
        <v>3254</v>
      </c>
      <c r="E1484" s="103" t="s">
        <v>3255</v>
      </c>
      <c r="F1484" s="104">
        <v>0</v>
      </c>
    </row>
    <row r="1485" ht="18" customHeight="1" spans="1:6">
      <c r="A1485" s="97"/>
      <c r="B1485" s="97"/>
      <c r="C1485" s="121"/>
      <c r="D1485" s="97" t="s">
        <v>3256</v>
      </c>
      <c r="E1485" s="103" t="s">
        <v>3257</v>
      </c>
      <c r="F1485" s="104">
        <v>0</v>
      </c>
    </row>
    <row r="1486" ht="18" customHeight="1" spans="1:6">
      <c r="A1486" s="97"/>
      <c r="B1486" s="97"/>
      <c r="C1486" s="121"/>
      <c r="D1486" s="97" t="s">
        <v>3258</v>
      </c>
      <c r="E1486" s="103" t="s">
        <v>3259</v>
      </c>
      <c r="F1486" s="104">
        <v>0</v>
      </c>
    </row>
    <row r="1487" ht="18" customHeight="1" spans="1:6">
      <c r="A1487" s="97"/>
      <c r="B1487" s="97"/>
      <c r="C1487" s="121"/>
      <c r="D1487" s="97" t="s">
        <v>3260</v>
      </c>
      <c r="E1487" s="103" t="s">
        <v>3261</v>
      </c>
      <c r="F1487" s="104">
        <v>0</v>
      </c>
    </row>
    <row r="1488" ht="18" customHeight="1" spans="1:6">
      <c r="A1488" s="97"/>
      <c r="B1488" s="97"/>
      <c r="C1488" s="121"/>
      <c r="D1488" s="97" t="s">
        <v>3262</v>
      </c>
      <c r="E1488" s="98" t="s">
        <v>3263</v>
      </c>
      <c r="F1488" s="99">
        <f>SUM(F1489:F1496)</f>
        <v>0</v>
      </c>
    </row>
    <row r="1489" ht="18" customHeight="1" spans="1:6">
      <c r="A1489" s="97"/>
      <c r="B1489" s="97"/>
      <c r="C1489" s="121"/>
      <c r="D1489" s="97" t="s">
        <v>3264</v>
      </c>
      <c r="E1489" s="103" t="s">
        <v>3265</v>
      </c>
      <c r="F1489" s="104">
        <v>0</v>
      </c>
    </row>
    <row r="1490" ht="18" customHeight="1" spans="1:6">
      <c r="A1490" s="97"/>
      <c r="B1490" s="97"/>
      <c r="C1490" s="124"/>
      <c r="D1490" s="97" t="s">
        <v>3266</v>
      </c>
      <c r="E1490" s="103" t="s">
        <v>2400</v>
      </c>
      <c r="F1490" s="104">
        <v>0</v>
      </c>
    </row>
    <row r="1491" ht="18" customHeight="1" spans="1:6">
      <c r="A1491" s="97"/>
      <c r="B1491" s="97"/>
      <c r="C1491" s="124"/>
      <c r="D1491" s="97" t="s">
        <v>3267</v>
      </c>
      <c r="E1491" s="103" t="s">
        <v>3268</v>
      </c>
      <c r="F1491" s="104">
        <v>0</v>
      </c>
    </row>
    <row r="1492" ht="18" customHeight="1" spans="1:6">
      <c r="A1492" s="97"/>
      <c r="B1492" s="97"/>
      <c r="C1492" s="124"/>
      <c r="D1492" s="97" t="s">
        <v>3269</v>
      </c>
      <c r="E1492" s="103" t="s">
        <v>3270</v>
      </c>
      <c r="F1492" s="104">
        <v>0</v>
      </c>
    </row>
    <row r="1493" ht="18" customHeight="1" spans="1:6">
      <c r="A1493" s="97"/>
      <c r="B1493" s="97"/>
      <c r="C1493" s="124"/>
      <c r="D1493" s="97" t="s">
        <v>3271</v>
      </c>
      <c r="E1493" s="103" t="s">
        <v>3272</v>
      </c>
      <c r="F1493" s="104">
        <v>0</v>
      </c>
    </row>
    <row r="1494" ht="18" customHeight="1" spans="1:6">
      <c r="A1494" s="97"/>
      <c r="B1494" s="97"/>
      <c r="C1494" s="124"/>
      <c r="D1494" s="97" t="s">
        <v>3273</v>
      </c>
      <c r="E1494" s="103" t="s">
        <v>3274</v>
      </c>
      <c r="F1494" s="104">
        <v>0</v>
      </c>
    </row>
    <row r="1495" ht="18" customHeight="1" spans="1:6">
      <c r="A1495" s="97"/>
      <c r="B1495" s="97"/>
      <c r="C1495" s="124"/>
      <c r="D1495" s="97" t="s">
        <v>3275</v>
      </c>
      <c r="E1495" s="103" t="s">
        <v>3276</v>
      </c>
      <c r="F1495" s="104">
        <v>0</v>
      </c>
    </row>
    <row r="1496" ht="18" customHeight="1" spans="1:6">
      <c r="A1496" s="97"/>
      <c r="B1496" s="97"/>
      <c r="C1496" s="121"/>
      <c r="D1496" s="97" t="s">
        <v>3277</v>
      </c>
      <c r="E1496" s="103" t="s">
        <v>3278</v>
      </c>
      <c r="F1496" s="104">
        <v>0</v>
      </c>
    </row>
    <row r="1497" ht="18" customHeight="1" spans="1:6">
      <c r="A1497" s="97"/>
      <c r="B1497" s="97"/>
      <c r="C1497" s="124"/>
      <c r="D1497" s="97" t="s">
        <v>3279</v>
      </c>
      <c r="E1497" s="98" t="s">
        <v>3280</v>
      </c>
      <c r="F1497" s="99">
        <f>SUM(F1498:F1499)</f>
        <v>0</v>
      </c>
    </row>
    <row r="1498" ht="18" customHeight="1" spans="1:6">
      <c r="A1498" s="97"/>
      <c r="B1498" s="97"/>
      <c r="C1498" s="124"/>
      <c r="D1498" s="97" t="s">
        <v>3281</v>
      </c>
      <c r="E1498" s="103" t="s">
        <v>2338</v>
      </c>
      <c r="F1498" s="104">
        <v>0</v>
      </c>
    </row>
    <row r="1499" ht="18" customHeight="1" spans="1:6">
      <c r="A1499" s="97"/>
      <c r="B1499" s="97"/>
      <c r="C1499" s="121"/>
      <c r="D1499" s="97" t="s">
        <v>3282</v>
      </c>
      <c r="E1499" s="103" t="s">
        <v>3283</v>
      </c>
      <c r="F1499" s="104">
        <v>0</v>
      </c>
    </row>
    <row r="1500" ht="18" customHeight="1" spans="1:6">
      <c r="A1500" s="97"/>
      <c r="B1500" s="97"/>
      <c r="C1500" s="121"/>
      <c r="D1500" s="97" t="s">
        <v>3284</v>
      </c>
      <c r="E1500" s="98" t="s">
        <v>3285</v>
      </c>
      <c r="F1500" s="99">
        <f>SUM(F1501:F1502)</f>
        <v>0</v>
      </c>
    </row>
    <row r="1501" ht="18" customHeight="1" spans="1:6">
      <c r="A1501" s="97"/>
      <c r="B1501" s="97"/>
      <c r="C1501" s="121"/>
      <c r="D1501" s="97" t="s">
        <v>3286</v>
      </c>
      <c r="E1501" s="103" t="s">
        <v>2338</v>
      </c>
      <c r="F1501" s="104">
        <v>0</v>
      </c>
    </row>
    <row r="1502" ht="18" customHeight="1" spans="1:6">
      <c r="A1502" s="97"/>
      <c r="B1502" s="97"/>
      <c r="C1502" s="121"/>
      <c r="D1502" s="97" t="s">
        <v>3287</v>
      </c>
      <c r="E1502" s="103" t="s">
        <v>3288</v>
      </c>
      <c r="F1502" s="104">
        <v>0</v>
      </c>
    </row>
    <row r="1503" ht="18" customHeight="1" spans="1:6">
      <c r="A1503" s="97"/>
      <c r="B1503" s="97"/>
      <c r="C1503" s="121"/>
      <c r="D1503" s="97" t="s">
        <v>3289</v>
      </c>
      <c r="E1503" s="98" t="s">
        <v>3290</v>
      </c>
      <c r="F1503" s="104">
        <v>0</v>
      </c>
    </row>
    <row r="1504" ht="18" customHeight="1" spans="1:6">
      <c r="A1504" s="97"/>
      <c r="B1504" s="97"/>
      <c r="C1504" s="121"/>
      <c r="D1504" s="97" t="s">
        <v>3291</v>
      </c>
      <c r="E1504" s="98" t="s">
        <v>3292</v>
      </c>
      <c r="F1504" s="99">
        <f>SUM(F1505:F1507)</f>
        <v>0</v>
      </c>
    </row>
    <row r="1505" ht="18" customHeight="1" spans="1:6">
      <c r="A1505" s="97"/>
      <c r="B1505" s="97"/>
      <c r="C1505" s="121"/>
      <c r="D1505" s="97" t="s">
        <v>3293</v>
      </c>
      <c r="E1505" s="103" t="s">
        <v>2352</v>
      </c>
      <c r="F1505" s="104">
        <v>0</v>
      </c>
    </row>
    <row r="1506" ht="18" customHeight="1" spans="1:6">
      <c r="A1506" s="97"/>
      <c r="B1506" s="97"/>
      <c r="C1506" s="121"/>
      <c r="D1506" s="97" t="s">
        <v>3294</v>
      </c>
      <c r="E1506" s="103" t="s">
        <v>3227</v>
      </c>
      <c r="F1506" s="104">
        <v>0</v>
      </c>
    </row>
    <row r="1507" ht="18" customHeight="1" spans="1:6">
      <c r="A1507" s="97"/>
      <c r="B1507" s="97"/>
      <c r="C1507" s="121"/>
      <c r="D1507" s="97" t="s">
        <v>3295</v>
      </c>
      <c r="E1507" s="103" t="s">
        <v>3296</v>
      </c>
      <c r="F1507" s="104">
        <v>0</v>
      </c>
    </row>
    <row r="1508" ht="18" customHeight="1" spans="1:6">
      <c r="A1508" s="97"/>
      <c r="B1508" s="97"/>
      <c r="C1508" s="121"/>
      <c r="D1508" s="97" t="s">
        <v>2445</v>
      </c>
      <c r="E1508" s="98" t="s">
        <v>2446</v>
      </c>
      <c r="F1508" s="99">
        <f>F1509</f>
        <v>0</v>
      </c>
    </row>
    <row r="1509" ht="18" customHeight="1" spans="1:6">
      <c r="A1509" s="97"/>
      <c r="B1509" s="97"/>
      <c r="C1509" s="121"/>
      <c r="D1509" s="97" t="s">
        <v>3297</v>
      </c>
      <c r="E1509" s="98" t="s">
        <v>3298</v>
      </c>
      <c r="F1509" s="99">
        <f>SUM(F1510:F1512)</f>
        <v>0</v>
      </c>
    </row>
    <row r="1510" ht="18" customHeight="1" spans="1:6">
      <c r="A1510" s="97"/>
      <c r="B1510" s="97"/>
      <c r="C1510" s="121"/>
      <c r="D1510" s="97" t="s">
        <v>3299</v>
      </c>
      <c r="E1510" s="103" t="s">
        <v>3300</v>
      </c>
      <c r="F1510" s="104">
        <v>0</v>
      </c>
    </row>
    <row r="1511" ht="18" customHeight="1" spans="1:6">
      <c r="A1511" s="97"/>
      <c r="B1511" s="97"/>
      <c r="C1511" s="121"/>
      <c r="D1511" s="97" t="s">
        <v>3301</v>
      </c>
      <c r="E1511" s="103" t="s">
        <v>3302</v>
      </c>
      <c r="F1511" s="104">
        <v>0</v>
      </c>
    </row>
    <row r="1512" ht="18" customHeight="1" spans="1:6">
      <c r="A1512" s="97"/>
      <c r="B1512" s="97"/>
      <c r="C1512" s="121"/>
      <c r="D1512" s="97" t="s">
        <v>3303</v>
      </c>
      <c r="E1512" s="103" t="s">
        <v>3304</v>
      </c>
      <c r="F1512" s="104">
        <v>0</v>
      </c>
    </row>
    <row r="1513" ht="18" customHeight="1" spans="1:6">
      <c r="A1513" s="97"/>
      <c r="B1513" s="97"/>
      <c r="C1513" s="124"/>
      <c r="D1513" s="97" t="s">
        <v>2587</v>
      </c>
      <c r="E1513" s="98" t="s">
        <v>2588</v>
      </c>
      <c r="F1513" s="99">
        <f>SUM(F1514:F1515)</f>
        <v>0</v>
      </c>
    </row>
    <row r="1514" ht="18" customHeight="1" spans="1:6">
      <c r="A1514" s="97"/>
      <c r="B1514" s="97"/>
      <c r="C1514" s="121"/>
      <c r="D1514" s="97" t="s">
        <v>3305</v>
      </c>
      <c r="E1514" s="103" t="s">
        <v>3306</v>
      </c>
      <c r="F1514" s="104">
        <v>0</v>
      </c>
    </row>
    <row r="1515" ht="18" customHeight="1" spans="1:6">
      <c r="A1515" s="97"/>
      <c r="B1515" s="97"/>
      <c r="C1515" s="121"/>
      <c r="D1515" s="97" t="s">
        <v>3307</v>
      </c>
      <c r="E1515" s="103" t="s">
        <v>3308</v>
      </c>
      <c r="F1515" s="104">
        <v>0</v>
      </c>
    </row>
    <row r="1516" ht="18" customHeight="1" spans="1:6">
      <c r="A1516" s="97"/>
      <c r="B1516" s="97"/>
      <c r="C1516" s="121"/>
      <c r="D1516" s="97" t="s">
        <v>2965</v>
      </c>
      <c r="E1516" s="98" t="s">
        <v>113</v>
      </c>
      <c r="F1516" s="99">
        <f>F1517+F1521+F1530</f>
        <v>12246</v>
      </c>
    </row>
    <row r="1517" ht="18" customHeight="1" spans="1:6">
      <c r="A1517" s="97"/>
      <c r="B1517" s="97"/>
      <c r="C1517" s="121"/>
      <c r="D1517" s="97" t="s">
        <v>3309</v>
      </c>
      <c r="E1517" s="98" t="s">
        <v>3310</v>
      </c>
      <c r="F1517" s="99">
        <f>SUM(F1518:F1520)</f>
        <v>11000</v>
      </c>
    </row>
    <row r="1518" ht="18" customHeight="1" spans="1:6">
      <c r="A1518" s="97"/>
      <c r="B1518" s="97"/>
      <c r="C1518" s="121"/>
      <c r="D1518" s="97" t="s">
        <v>3311</v>
      </c>
      <c r="E1518" s="103" t="s">
        <v>3312</v>
      </c>
      <c r="F1518" s="104">
        <v>0</v>
      </c>
    </row>
    <row r="1519" ht="18" customHeight="1" spans="1:6">
      <c r="A1519" s="97"/>
      <c r="B1519" s="97"/>
      <c r="C1519" s="121"/>
      <c r="D1519" s="97" t="s">
        <v>3313</v>
      </c>
      <c r="E1519" s="103" t="s">
        <v>3314</v>
      </c>
      <c r="F1519" s="104">
        <v>11000</v>
      </c>
    </row>
    <row r="1520" ht="18" customHeight="1" spans="1:6">
      <c r="A1520" s="97"/>
      <c r="B1520" s="97"/>
      <c r="C1520" s="121"/>
      <c r="D1520" s="97" t="s">
        <v>3315</v>
      </c>
      <c r="E1520" s="103" t="s">
        <v>3316</v>
      </c>
      <c r="F1520" s="104">
        <v>0</v>
      </c>
    </row>
    <row r="1521" ht="18" customHeight="1" spans="1:6">
      <c r="A1521" s="97"/>
      <c r="B1521" s="97"/>
      <c r="C1521" s="121"/>
      <c r="D1521" s="97" t="s">
        <v>3317</v>
      </c>
      <c r="E1521" s="98" t="s">
        <v>3318</v>
      </c>
      <c r="F1521" s="99">
        <f>SUM(F1522:F1529)</f>
        <v>0</v>
      </c>
    </row>
    <row r="1522" ht="18" customHeight="1" spans="1:6">
      <c r="A1522" s="121"/>
      <c r="B1522" s="121"/>
      <c r="C1522" s="121"/>
      <c r="D1522" s="97" t="s">
        <v>3319</v>
      </c>
      <c r="E1522" s="103" t="s">
        <v>3320</v>
      </c>
      <c r="F1522" s="104">
        <v>0</v>
      </c>
    </row>
    <row r="1523" ht="18" customHeight="1" spans="1:6">
      <c r="A1523" s="121"/>
      <c r="B1523" s="121"/>
      <c r="C1523" s="121"/>
      <c r="D1523" s="97" t="s">
        <v>3321</v>
      </c>
      <c r="E1523" s="103" t="s">
        <v>3322</v>
      </c>
      <c r="F1523" s="104">
        <v>0</v>
      </c>
    </row>
    <row r="1524" ht="18" customHeight="1" spans="1:6">
      <c r="A1524" s="121"/>
      <c r="B1524" s="121"/>
      <c r="C1524" s="121"/>
      <c r="D1524" s="97" t="s">
        <v>3323</v>
      </c>
      <c r="E1524" s="103" t="s">
        <v>3324</v>
      </c>
      <c r="F1524" s="104">
        <v>0</v>
      </c>
    </row>
    <row r="1525" ht="18" customHeight="1" spans="1:6">
      <c r="A1525" s="121"/>
      <c r="B1525" s="121"/>
      <c r="C1525" s="121"/>
      <c r="D1525" s="97" t="s">
        <v>3325</v>
      </c>
      <c r="E1525" s="103" t="s">
        <v>3326</v>
      </c>
      <c r="F1525" s="104">
        <v>0</v>
      </c>
    </row>
    <row r="1526" ht="18" customHeight="1" spans="1:6">
      <c r="A1526" s="121"/>
      <c r="B1526" s="121"/>
      <c r="C1526" s="121"/>
      <c r="D1526" s="97" t="s">
        <v>3327</v>
      </c>
      <c r="E1526" s="103" t="s">
        <v>3328</v>
      </c>
      <c r="F1526" s="104">
        <v>0</v>
      </c>
    </row>
    <row r="1527" ht="18" customHeight="1" spans="1:6">
      <c r="A1527" s="121"/>
      <c r="B1527" s="121"/>
      <c r="C1527" s="121"/>
      <c r="D1527" s="97" t="s">
        <v>3329</v>
      </c>
      <c r="E1527" s="103" t="s">
        <v>3330</v>
      </c>
      <c r="F1527" s="104">
        <v>0</v>
      </c>
    </row>
    <row r="1528" ht="18" customHeight="1" spans="1:6">
      <c r="A1528" s="121"/>
      <c r="B1528" s="121"/>
      <c r="C1528" s="121"/>
      <c r="D1528" s="97" t="s">
        <v>3331</v>
      </c>
      <c r="E1528" s="103" t="s">
        <v>3332</v>
      </c>
      <c r="F1528" s="104">
        <v>0</v>
      </c>
    </row>
    <row r="1529" ht="18" customHeight="1" spans="1:6">
      <c r="A1529" s="121"/>
      <c r="B1529" s="121"/>
      <c r="C1529" s="121"/>
      <c r="D1529" s="97" t="s">
        <v>3333</v>
      </c>
      <c r="E1529" s="103" t="s">
        <v>3334</v>
      </c>
      <c r="F1529" s="104">
        <v>0</v>
      </c>
    </row>
    <row r="1530" ht="18" customHeight="1" spans="1:6">
      <c r="A1530" s="121"/>
      <c r="B1530" s="121"/>
      <c r="C1530" s="121"/>
      <c r="D1530" s="97" t="s">
        <v>3335</v>
      </c>
      <c r="E1530" s="98" t="s">
        <v>3336</v>
      </c>
      <c r="F1530" s="99">
        <f>SUM(F1531:F1541)</f>
        <v>1246</v>
      </c>
    </row>
    <row r="1531" ht="18" customHeight="1" spans="1:6">
      <c r="A1531" s="121"/>
      <c r="B1531" s="121"/>
      <c r="C1531" s="121"/>
      <c r="D1531" s="97" t="s">
        <v>3337</v>
      </c>
      <c r="E1531" s="103" t="s">
        <v>3338</v>
      </c>
      <c r="F1531" s="104">
        <v>0</v>
      </c>
    </row>
    <row r="1532" ht="18" customHeight="1" spans="1:6">
      <c r="A1532" s="121"/>
      <c r="B1532" s="121"/>
      <c r="C1532" s="121"/>
      <c r="D1532" s="97" t="s">
        <v>3339</v>
      </c>
      <c r="E1532" s="103" t="s">
        <v>3340</v>
      </c>
      <c r="F1532" s="104">
        <v>1149</v>
      </c>
    </row>
    <row r="1533" ht="18" customHeight="1" spans="1:6">
      <c r="A1533" s="121"/>
      <c r="B1533" s="121"/>
      <c r="C1533" s="121"/>
      <c r="D1533" s="97" t="s">
        <v>3341</v>
      </c>
      <c r="E1533" s="103" t="s">
        <v>3342</v>
      </c>
      <c r="F1533" s="104">
        <v>20</v>
      </c>
    </row>
    <row r="1534" ht="18" customHeight="1" spans="1:6">
      <c r="A1534" s="121"/>
      <c r="B1534" s="121"/>
      <c r="C1534" s="121"/>
      <c r="D1534" s="97" t="s">
        <v>3343</v>
      </c>
      <c r="E1534" s="103" t="s">
        <v>3344</v>
      </c>
      <c r="F1534" s="104">
        <v>0</v>
      </c>
    </row>
    <row r="1535" ht="18" customHeight="1" spans="1:6">
      <c r="A1535" s="121"/>
      <c r="B1535" s="121"/>
      <c r="C1535" s="121"/>
      <c r="D1535" s="97" t="s">
        <v>3345</v>
      </c>
      <c r="E1535" s="103" t="s">
        <v>3346</v>
      </c>
      <c r="F1535" s="104">
        <v>0</v>
      </c>
    </row>
    <row r="1536" ht="18" customHeight="1" spans="1:6">
      <c r="A1536" s="121"/>
      <c r="B1536" s="121"/>
      <c r="C1536" s="121"/>
      <c r="D1536" s="97" t="s">
        <v>3347</v>
      </c>
      <c r="E1536" s="103" t="s">
        <v>3348</v>
      </c>
      <c r="F1536" s="104">
        <v>57</v>
      </c>
    </row>
    <row r="1537" ht="18" customHeight="1" spans="1:6">
      <c r="A1537" s="121"/>
      <c r="B1537" s="121"/>
      <c r="C1537" s="121"/>
      <c r="D1537" s="97" t="s">
        <v>3349</v>
      </c>
      <c r="E1537" s="103" t="s">
        <v>3350</v>
      </c>
      <c r="F1537" s="104">
        <v>0</v>
      </c>
    </row>
    <row r="1538" ht="18" customHeight="1" spans="1:6">
      <c r="A1538" s="121"/>
      <c r="B1538" s="121"/>
      <c r="C1538" s="121"/>
      <c r="D1538" s="97" t="s">
        <v>3351</v>
      </c>
      <c r="E1538" s="103" t="s">
        <v>3352</v>
      </c>
      <c r="F1538" s="104">
        <v>0</v>
      </c>
    </row>
    <row r="1539" ht="18" customHeight="1" spans="1:6">
      <c r="A1539" s="121"/>
      <c r="B1539" s="121"/>
      <c r="C1539" s="121"/>
      <c r="D1539" s="97" t="s">
        <v>3353</v>
      </c>
      <c r="E1539" s="103" t="s">
        <v>3354</v>
      </c>
      <c r="F1539" s="104">
        <v>0</v>
      </c>
    </row>
    <row r="1540" ht="18" customHeight="1" spans="1:6">
      <c r="A1540" s="121"/>
      <c r="B1540" s="121"/>
      <c r="C1540" s="121"/>
      <c r="D1540" s="97" t="s">
        <v>3355</v>
      </c>
      <c r="E1540" s="103" t="s">
        <v>3356</v>
      </c>
      <c r="F1540" s="104">
        <v>20</v>
      </c>
    </row>
    <row r="1541" ht="18" customHeight="1" spans="1:6">
      <c r="A1541" s="121"/>
      <c r="B1541" s="121"/>
      <c r="C1541" s="121"/>
      <c r="D1541" s="97" t="s">
        <v>3357</v>
      </c>
      <c r="E1541" s="103" t="s">
        <v>3358</v>
      </c>
      <c r="F1541" s="104">
        <v>0</v>
      </c>
    </row>
    <row r="1542" ht="18" customHeight="1" spans="1:6">
      <c r="A1542" s="121"/>
      <c r="B1542" s="121"/>
      <c r="C1542" s="121"/>
      <c r="D1542" s="97" t="s">
        <v>2968</v>
      </c>
      <c r="E1542" s="98" t="s">
        <v>2969</v>
      </c>
      <c r="F1542" s="99">
        <f>F1543</f>
        <v>21947</v>
      </c>
    </row>
    <row r="1543" ht="18" customHeight="1" spans="1:6">
      <c r="A1543" s="121"/>
      <c r="B1543" s="121"/>
      <c r="C1543" s="121"/>
      <c r="D1543" s="97" t="s">
        <v>3359</v>
      </c>
      <c r="E1543" s="98" t="s">
        <v>3360</v>
      </c>
      <c r="F1543" s="99">
        <f>SUM(F1544:F1559)</f>
        <v>21947</v>
      </c>
    </row>
    <row r="1544" ht="18" customHeight="1" spans="1:6">
      <c r="A1544" s="121"/>
      <c r="B1544" s="121"/>
      <c r="C1544" s="121"/>
      <c r="D1544" s="97" t="s">
        <v>3361</v>
      </c>
      <c r="E1544" s="103" t="s">
        <v>3362</v>
      </c>
      <c r="F1544" s="104">
        <v>0</v>
      </c>
    </row>
    <row r="1545" ht="18" customHeight="1" spans="1:6">
      <c r="A1545" s="121"/>
      <c r="B1545" s="121"/>
      <c r="C1545" s="121"/>
      <c r="D1545" s="97" t="s">
        <v>3363</v>
      </c>
      <c r="E1545" s="103" t="s">
        <v>3364</v>
      </c>
      <c r="F1545" s="104">
        <v>0</v>
      </c>
    </row>
    <row r="1546" ht="18" customHeight="1" spans="1:6">
      <c r="A1546" s="121"/>
      <c r="B1546" s="121"/>
      <c r="C1546" s="121"/>
      <c r="D1546" s="97" t="s">
        <v>3365</v>
      </c>
      <c r="E1546" s="103" t="s">
        <v>3366</v>
      </c>
      <c r="F1546" s="104">
        <v>0</v>
      </c>
    </row>
    <row r="1547" ht="18" customHeight="1" spans="1:6">
      <c r="A1547" s="121"/>
      <c r="B1547" s="121"/>
      <c r="C1547" s="121"/>
      <c r="D1547" s="97" t="s">
        <v>3367</v>
      </c>
      <c r="E1547" s="103" t="s">
        <v>3368</v>
      </c>
      <c r="F1547" s="104">
        <v>21205</v>
      </c>
    </row>
    <row r="1548" ht="18" customHeight="1" spans="1:6">
      <c r="A1548" s="121"/>
      <c r="B1548" s="121"/>
      <c r="C1548" s="121"/>
      <c r="D1548" s="97" t="s">
        <v>3369</v>
      </c>
      <c r="E1548" s="103" t="s">
        <v>3370</v>
      </c>
      <c r="F1548" s="104">
        <v>0</v>
      </c>
    </row>
    <row r="1549" ht="18" customHeight="1" spans="1:6">
      <c r="A1549" s="121"/>
      <c r="B1549" s="121"/>
      <c r="C1549" s="121"/>
      <c r="D1549" s="97" t="s">
        <v>3371</v>
      </c>
      <c r="E1549" s="103" t="s">
        <v>3372</v>
      </c>
      <c r="F1549" s="104">
        <v>0</v>
      </c>
    </row>
    <row r="1550" ht="18" customHeight="1" spans="1:6">
      <c r="A1550" s="121"/>
      <c r="B1550" s="121"/>
      <c r="C1550" s="121"/>
      <c r="D1550" s="97" t="s">
        <v>3373</v>
      </c>
      <c r="E1550" s="103" t="s">
        <v>3374</v>
      </c>
      <c r="F1550" s="104">
        <v>0</v>
      </c>
    </row>
    <row r="1551" ht="18" customHeight="1" spans="1:6">
      <c r="A1551" s="124"/>
      <c r="B1551" s="124"/>
      <c r="C1551" s="124"/>
      <c r="D1551" s="97" t="s">
        <v>3375</v>
      </c>
      <c r="E1551" s="103" t="s">
        <v>3376</v>
      </c>
      <c r="F1551" s="104">
        <v>0</v>
      </c>
    </row>
    <row r="1552" ht="18" customHeight="1" spans="1:6">
      <c r="A1552" s="124"/>
      <c r="B1552" s="124"/>
      <c r="C1552" s="124"/>
      <c r="D1552" s="97" t="s">
        <v>3377</v>
      </c>
      <c r="E1552" s="103" t="s">
        <v>3378</v>
      </c>
      <c r="F1552" s="104">
        <v>0</v>
      </c>
    </row>
    <row r="1553" ht="18" customHeight="1" spans="1:6">
      <c r="A1553" s="124"/>
      <c r="B1553" s="124"/>
      <c r="C1553" s="124"/>
      <c r="D1553" s="97" t="s">
        <v>3379</v>
      </c>
      <c r="E1553" s="103" t="s">
        <v>3380</v>
      </c>
      <c r="F1553" s="104">
        <v>0</v>
      </c>
    </row>
    <row r="1554" ht="18" customHeight="1" spans="1:6">
      <c r="A1554" s="124"/>
      <c r="B1554" s="124"/>
      <c r="C1554" s="124"/>
      <c r="D1554" s="97" t="s">
        <v>3381</v>
      </c>
      <c r="E1554" s="103" t="s">
        <v>3382</v>
      </c>
      <c r="F1554" s="104">
        <v>0</v>
      </c>
    </row>
    <row r="1555" ht="18" customHeight="1" spans="1:6">
      <c r="A1555" s="121"/>
      <c r="B1555" s="121"/>
      <c r="C1555" s="121"/>
      <c r="D1555" s="97" t="s">
        <v>3383</v>
      </c>
      <c r="E1555" s="103" t="s">
        <v>3384</v>
      </c>
      <c r="F1555" s="104">
        <v>0</v>
      </c>
    </row>
    <row r="1556" ht="18" customHeight="1" spans="1:6">
      <c r="A1556" s="121"/>
      <c r="B1556" s="121"/>
      <c r="C1556" s="121"/>
      <c r="D1556" s="97" t="s">
        <v>3385</v>
      </c>
      <c r="E1556" s="103" t="s">
        <v>3386</v>
      </c>
      <c r="F1556" s="104">
        <v>0</v>
      </c>
    </row>
    <row r="1557" ht="18" customHeight="1" spans="1:6">
      <c r="A1557" s="121"/>
      <c r="B1557" s="121"/>
      <c r="C1557" s="121"/>
      <c r="D1557" s="97" t="s">
        <v>3387</v>
      </c>
      <c r="E1557" s="103" t="s">
        <v>3388</v>
      </c>
      <c r="F1557" s="104">
        <v>0</v>
      </c>
    </row>
    <row r="1558" ht="18" customHeight="1" spans="1:6">
      <c r="A1558" s="121"/>
      <c r="B1558" s="121"/>
      <c r="C1558" s="121"/>
      <c r="D1558" s="97" t="s">
        <v>3389</v>
      </c>
      <c r="E1558" s="103" t="s">
        <v>3390</v>
      </c>
      <c r="F1558" s="104">
        <v>724</v>
      </c>
    </row>
    <row r="1559" ht="18" customHeight="1" spans="1:6">
      <c r="A1559" s="121"/>
      <c r="B1559" s="121"/>
      <c r="C1559" s="121"/>
      <c r="D1559" s="97" t="s">
        <v>3391</v>
      </c>
      <c r="E1559" s="103" t="s">
        <v>3392</v>
      </c>
      <c r="F1559" s="104">
        <v>18</v>
      </c>
    </row>
    <row r="1560" ht="18" customHeight="1" spans="1:6">
      <c r="A1560" s="121"/>
      <c r="B1560" s="121"/>
      <c r="C1560" s="121"/>
      <c r="D1560" s="97" t="s">
        <v>2984</v>
      </c>
      <c r="E1560" s="98" t="s">
        <v>2985</v>
      </c>
      <c r="F1560" s="99">
        <f>F1561</f>
        <v>149</v>
      </c>
    </row>
    <row r="1561" ht="18" customHeight="1" spans="1:6">
      <c r="A1561" s="121"/>
      <c r="B1561" s="121"/>
      <c r="C1561" s="121"/>
      <c r="D1561" s="97" t="s">
        <v>3393</v>
      </c>
      <c r="E1561" s="98" t="s">
        <v>3394</v>
      </c>
      <c r="F1561" s="99">
        <f>SUM(F1562:F1577)</f>
        <v>149</v>
      </c>
    </row>
    <row r="1562" ht="18" customHeight="1" spans="1:6">
      <c r="A1562" s="121"/>
      <c r="B1562" s="121"/>
      <c r="C1562" s="121"/>
      <c r="D1562" s="97" t="s">
        <v>3395</v>
      </c>
      <c r="E1562" s="103" t="s">
        <v>3396</v>
      </c>
      <c r="F1562" s="104">
        <v>0</v>
      </c>
    </row>
    <row r="1563" ht="18" customHeight="1" spans="1:6">
      <c r="A1563" s="121"/>
      <c r="B1563" s="121"/>
      <c r="C1563" s="121"/>
      <c r="D1563" s="97" t="s">
        <v>3397</v>
      </c>
      <c r="E1563" s="103" t="s">
        <v>3398</v>
      </c>
      <c r="F1563" s="104">
        <v>0</v>
      </c>
    </row>
    <row r="1564" ht="18" customHeight="1" spans="1:6">
      <c r="A1564" s="121"/>
      <c r="B1564" s="121"/>
      <c r="C1564" s="121"/>
      <c r="D1564" s="97" t="s">
        <v>3399</v>
      </c>
      <c r="E1564" s="103" t="s">
        <v>3400</v>
      </c>
      <c r="F1564" s="104">
        <v>0</v>
      </c>
    </row>
    <row r="1565" ht="18" customHeight="1" spans="1:6">
      <c r="A1565" s="121"/>
      <c r="B1565" s="121"/>
      <c r="C1565" s="121"/>
      <c r="D1565" s="97" t="s">
        <v>3401</v>
      </c>
      <c r="E1565" s="103" t="s">
        <v>3402</v>
      </c>
      <c r="F1565" s="104">
        <v>118</v>
      </c>
    </row>
    <row r="1566" ht="18" customHeight="1" spans="1:6">
      <c r="A1566" s="121"/>
      <c r="B1566" s="121"/>
      <c r="C1566" s="121"/>
      <c r="D1566" s="97" t="s">
        <v>3403</v>
      </c>
      <c r="E1566" s="103" t="s">
        <v>3404</v>
      </c>
      <c r="F1566" s="104">
        <v>0</v>
      </c>
    </row>
    <row r="1567" ht="18" customHeight="1" spans="1:6">
      <c r="A1567" s="121"/>
      <c r="B1567" s="121"/>
      <c r="C1567" s="121"/>
      <c r="D1567" s="97" t="s">
        <v>3405</v>
      </c>
      <c r="E1567" s="103" t="s">
        <v>3406</v>
      </c>
      <c r="F1567" s="104">
        <v>0</v>
      </c>
    </row>
    <row r="1568" ht="18" customHeight="1" spans="1:6">
      <c r="A1568" s="121"/>
      <c r="B1568" s="121"/>
      <c r="C1568" s="121"/>
      <c r="D1568" s="97" t="s">
        <v>3407</v>
      </c>
      <c r="E1568" s="103" t="s">
        <v>3408</v>
      </c>
      <c r="F1568" s="104">
        <v>0</v>
      </c>
    </row>
    <row r="1569" ht="18" customHeight="1" spans="1:6">
      <c r="A1569" s="121"/>
      <c r="B1569" s="121"/>
      <c r="C1569" s="121"/>
      <c r="D1569" s="97" t="s">
        <v>3409</v>
      </c>
      <c r="E1569" s="103" t="s">
        <v>3410</v>
      </c>
      <c r="F1569" s="104">
        <v>0</v>
      </c>
    </row>
    <row r="1570" ht="18" customHeight="1" spans="1:6">
      <c r="A1570" s="121"/>
      <c r="B1570" s="121"/>
      <c r="C1570" s="121"/>
      <c r="D1570" s="97" t="s">
        <v>3411</v>
      </c>
      <c r="E1570" s="103" t="s">
        <v>3412</v>
      </c>
      <c r="F1570" s="104">
        <v>0</v>
      </c>
    </row>
    <row r="1571" ht="18" customHeight="1" spans="1:6">
      <c r="A1571" s="121"/>
      <c r="B1571" s="121"/>
      <c r="C1571" s="121"/>
      <c r="D1571" s="97" t="s">
        <v>3413</v>
      </c>
      <c r="E1571" s="103" t="s">
        <v>3414</v>
      </c>
      <c r="F1571" s="104">
        <v>0</v>
      </c>
    </row>
    <row r="1572" ht="18" customHeight="1" spans="1:6">
      <c r="A1572" s="121"/>
      <c r="B1572" s="121"/>
      <c r="C1572" s="121"/>
      <c r="D1572" s="97" t="s">
        <v>3415</v>
      </c>
      <c r="E1572" s="103" t="s">
        <v>3416</v>
      </c>
      <c r="F1572" s="104">
        <v>0</v>
      </c>
    </row>
    <row r="1573" ht="18" customHeight="1" spans="1:6">
      <c r="A1573" s="121"/>
      <c r="B1573" s="121"/>
      <c r="C1573" s="121"/>
      <c r="D1573" s="97" t="s">
        <v>3417</v>
      </c>
      <c r="E1573" s="103" t="s">
        <v>3418</v>
      </c>
      <c r="F1573" s="104">
        <v>0</v>
      </c>
    </row>
    <row r="1574" ht="18" customHeight="1" spans="1:6">
      <c r="A1574" s="121"/>
      <c r="B1574" s="121"/>
      <c r="C1574" s="121"/>
      <c r="D1574" s="97" t="s">
        <v>3419</v>
      </c>
      <c r="E1574" s="103" t="s">
        <v>3420</v>
      </c>
      <c r="F1574" s="104">
        <v>0</v>
      </c>
    </row>
    <row r="1575" ht="18" customHeight="1" spans="1:6">
      <c r="A1575" s="121"/>
      <c r="B1575" s="121"/>
      <c r="C1575" s="121"/>
      <c r="D1575" s="97" t="s">
        <v>3421</v>
      </c>
      <c r="E1575" s="103" t="s">
        <v>3422</v>
      </c>
      <c r="F1575" s="104">
        <v>0</v>
      </c>
    </row>
    <row r="1576" ht="18" customHeight="1" spans="1:6">
      <c r="A1576" s="121"/>
      <c r="B1576" s="121"/>
      <c r="C1576" s="121"/>
      <c r="D1576" s="97" t="s">
        <v>3423</v>
      </c>
      <c r="E1576" s="103" t="s">
        <v>3424</v>
      </c>
      <c r="F1576" s="104">
        <v>7</v>
      </c>
    </row>
    <row r="1577" ht="18" customHeight="1" spans="1:6">
      <c r="A1577" s="121"/>
      <c r="B1577" s="121"/>
      <c r="C1577" s="121"/>
      <c r="D1577" s="97" t="s">
        <v>3425</v>
      </c>
      <c r="E1577" s="103" t="s">
        <v>3426</v>
      </c>
      <c r="F1577" s="120">
        <v>24</v>
      </c>
    </row>
    <row r="1578" ht="18" customHeight="1" spans="1:6">
      <c r="A1578" s="121"/>
      <c r="B1578" s="121"/>
      <c r="C1578" s="121"/>
      <c r="D1578" s="97" t="s">
        <v>3427</v>
      </c>
      <c r="E1578" s="98" t="s">
        <v>3428</v>
      </c>
      <c r="F1578" s="99">
        <f>SUM(F1579,F1592)</f>
        <v>7118</v>
      </c>
    </row>
    <row r="1579" ht="18" customHeight="1" spans="1:6">
      <c r="A1579" s="121"/>
      <c r="B1579" s="121"/>
      <c r="C1579" s="121"/>
      <c r="D1579" s="97" t="s">
        <v>3429</v>
      </c>
      <c r="E1579" s="98" t="s">
        <v>3430</v>
      </c>
      <c r="F1579" s="102">
        <f>SUM(F1580:F1591)</f>
        <v>7118</v>
      </c>
    </row>
    <row r="1580" ht="18" customHeight="1" spans="1:6">
      <c r="A1580" s="121"/>
      <c r="B1580" s="121"/>
      <c r="C1580" s="121"/>
      <c r="D1580" s="97" t="s">
        <v>3431</v>
      </c>
      <c r="E1580" s="103" t="s">
        <v>3432</v>
      </c>
      <c r="F1580" s="104">
        <v>0</v>
      </c>
    </row>
    <row r="1581" ht="18" customHeight="1" spans="1:6">
      <c r="A1581" s="121"/>
      <c r="B1581" s="121"/>
      <c r="C1581" s="121"/>
      <c r="D1581" s="97" t="s">
        <v>3433</v>
      </c>
      <c r="E1581" s="103" t="s">
        <v>3434</v>
      </c>
      <c r="F1581" s="104">
        <v>0</v>
      </c>
    </row>
    <row r="1582" ht="18" customHeight="1" spans="1:6">
      <c r="A1582" s="121"/>
      <c r="B1582" s="121"/>
      <c r="C1582" s="121"/>
      <c r="D1582" s="97" t="s">
        <v>3435</v>
      </c>
      <c r="E1582" s="103" t="s">
        <v>3436</v>
      </c>
      <c r="F1582" s="104">
        <v>0</v>
      </c>
    </row>
    <row r="1583" ht="18" customHeight="1" spans="1:6">
      <c r="A1583" s="121"/>
      <c r="B1583" s="121"/>
      <c r="C1583" s="121"/>
      <c r="D1583" s="97" t="s">
        <v>3437</v>
      </c>
      <c r="E1583" s="103" t="s">
        <v>3438</v>
      </c>
      <c r="F1583" s="104">
        <v>0</v>
      </c>
    </row>
    <row r="1584" ht="18" customHeight="1" spans="1:6">
      <c r="A1584" s="121"/>
      <c r="B1584" s="121"/>
      <c r="C1584" s="121"/>
      <c r="D1584" s="97" t="s">
        <v>3439</v>
      </c>
      <c r="E1584" s="103" t="s">
        <v>3440</v>
      </c>
      <c r="F1584" s="104">
        <v>0</v>
      </c>
    </row>
    <row r="1585" ht="18" customHeight="1" spans="1:6">
      <c r="A1585" s="121"/>
      <c r="B1585" s="121"/>
      <c r="C1585" s="121"/>
      <c r="D1585" s="97" t="s">
        <v>3441</v>
      </c>
      <c r="E1585" s="103" t="s">
        <v>3442</v>
      </c>
      <c r="F1585" s="104">
        <v>0</v>
      </c>
    </row>
    <row r="1586" ht="18" customHeight="1" spans="1:6">
      <c r="A1586" s="121"/>
      <c r="B1586" s="121"/>
      <c r="C1586" s="121"/>
      <c r="D1586" s="97" t="s">
        <v>3443</v>
      </c>
      <c r="E1586" s="103" t="s">
        <v>3444</v>
      </c>
      <c r="F1586" s="104">
        <v>0</v>
      </c>
    </row>
    <row r="1587" ht="18" customHeight="1" spans="1:6">
      <c r="A1587" s="121"/>
      <c r="B1587" s="121"/>
      <c r="C1587" s="121"/>
      <c r="D1587" s="97" t="s">
        <v>3445</v>
      </c>
      <c r="E1587" s="103" t="s">
        <v>3446</v>
      </c>
      <c r="F1587" s="104">
        <v>0</v>
      </c>
    </row>
    <row r="1588" ht="18" customHeight="1" spans="1:6">
      <c r="A1588" s="121"/>
      <c r="B1588" s="121"/>
      <c r="C1588" s="121"/>
      <c r="D1588" s="97" t="s">
        <v>3447</v>
      </c>
      <c r="E1588" s="103" t="s">
        <v>3448</v>
      </c>
      <c r="F1588" s="104">
        <v>0</v>
      </c>
    </row>
    <row r="1589" ht="18" customHeight="1" spans="1:6">
      <c r="A1589" s="121"/>
      <c r="B1589" s="121"/>
      <c r="C1589" s="121"/>
      <c r="D1589" s="97" t="s">
        <v>3449</v>
      </c>
      <c r="E1589" s="103" t="s">
        <v>3450</v>
      </c>
      <c r="F1589" s="104">
        <v>0</v>
      </c>
    </row>
    <row r="1590" ht="18" customHeight="1" spans="1:6">
      <c r="A1590" s="121"/>
      <c r="B1590" s="121"/>
      <c r="C1590" s="121"/>
      <c r="D1590" s="97" t="s">
        <v>3451</v>
      </c>
      <c r="E1590" s="103" t="s">
        <v>3452</v>
      </c>
      <c r="F1590" s="104">
        <v>7118</v>
      </c>
    </row>
    <row r="1591" ht="18" customHeight="1" spans="1:6">
      <c r="A1591" s="121"/>
      <c r="B1591" s="121"/>
      <c r="C1591" s="121"/>
      <c r="D1591" s="97" t="s">
        <v>3453</v>
      </c>
      <c r="E1591" s="103" t="s">
        <v>3454</v>
      </c>
      <c r="F1591" s="104">
        <v>0</v>
      </c>
    </row>
    <row r="1592" ht="18" customHeight="1" spans="1:6">
      <c r="A1592" s="121"/>
      <c r="B1592" s="121"/>
      <c r="C1592" s="121"/>
      <c r="D1592" s="97" t="s">
        <v>3455</v>
      </c>
      <c r="E1592" s="98" t="s">
        <v>3456</v>
      </c>
      <c r="F1592" s="99">
        <f>SUM(F1593:F1598)</f>
        <v>0</v>
      </c>
    </row>
    <row r="1593" ht="18" customHeight="1" spans="1:6">
      <c r="A1593" s="121"/>
      <c r="B1593" s="121"/>
      <c r="C1593" s="121"/>
      <c r="D1593" s="97" t="s">
        <v>3457</v>
      </c>
      <c r="E1593" s="103" t="s">
        <v>3458</v>
      </c>
      <c r="F1593" s="104">
        <v>0</v>
      </c>
    </row>
    <row r="1594" ht="18" customHeight="1" spans="1:6">
      <c r="A1594" s="121"/>
      <c r="B1594" s="121"/>
      <c r="C1594" s="121"/>
      <c r="D1594" s="97" t="s">
        <v>3459</v>
      </c>
      <c r="E1594" s="103" t="s">
        <v>3460</v>
      </c>
      <c r="F1594" s="104">
        <v>0</v>
      </c>
    </row>
    <row r="1595" ht="18" customHeight="1" spans="1:6">
      <c r="A1595" s="121"/>
      <c r="B1595" s="121"/>
      <c r="C1595" s="121"/>
      <c r="D1595" s="97" t="s">
        <v>3461</v>
      </c>
      <c r="E1595" s="103" t="s">
        <v>3462</v>
      </c>
      <c r="F1595" s="104">
        <v>0</v>
      </c>
    </row>
    <row r="1596" ht="18" customHeight="1" spans="1:6">
      <c r="A1596" s="121"/>
      <c r="B1596" s="121"/>
      <c r="C1596" s="121"/>
      <c r="D1596" s="97" t="s">
        <v>3463</v>
      </c>
      <c r="E1596" s="103" t="s">
        <v>3464</v>
      </c>
      <c r="F1596" s="104">
        <v>0</v>
      </c>
    </row>
    <row r="1597" ht="18" customHeight="1" spans="1:6">
      <c r="A1597" s="121"/>
      <c r="B1597" s="121"/>
      <c r="C1597" s="121"/>
      <c r="D1597" s="97" t="s">
        <v>3465</v>
      </c>
      <c r="E1597" s="103" t="s">
        <v>3466</v>
      </c>
      <c r="F1597" s="104">
        <v>0</v>
      </c>
    </row>
    <row r="1598" ht="18" customHeight="1" spans="1:6">
      <c r="A1598" s="121"/>
      <c r="B1598" s="121"/>
      <c r="C1598" s="121"/>
      <c r="D1598" s="97" t="s">
        <v>3467</v>
      </c>
      <c r="E1598" s="103" t="s">
        <v>3468</v>
      </c>
      <c r="F1598" s="104">
        <v>0</v>
      </c>
    </row>
    <row r="1599" ht="18" customHeight="1" spans="1:6">
      <c r="A1599" s="121"/>
      <c r="B1599" s="121"/>
      <c r="C1599" s="121"/>
      <c r="D1599" s="94"/>
      <c r="E1599" s="122"/>
      <c r="F1599" s="123"/>
    </row>
    <row r="1600" ht="18" customHeight="1" spans="1:6">
      <c r="A1600" s="121"/>
      <c r="B1600" s="121"/>
      <c r="C1600" s="121"/>
      <c r="D1600" s="97"/>
      <c r="E1600" s="98" t="s">
        <v>3469</v>
      </c>
      <c r="F1600" s="99">
        <f>F1601+F1604</f>
        <v>0</v>
      </c>
    </row>
    <row r="1601" ht="18" customHeight="1" spans="1:6">
      <c r="A1601" s="121"/>
      <c r="B1601" s="121"/>
      <c r="C1601" s="121"/>
      <c r="D1601" s="97" t="s">
        <v>1560</v>
      </c>
      <c r="E1601" s="98" t="s">
        <v>1561</v>
      </c>
      <c r="F1601" s="99">
        <f>F1602</f>
        <v>0</v>
      </c>
    </row>
    <row r="1602" ht="18" customHeight="1" spans="1:6">
      <c r="A1602" s="121"/>
      <c r="B1602" s="121"/>
      <c r="C1602" s="121"/>
      <c r="D1602" s="97" t="s">
        <v>1608</v>
      </c>
      <c r="E1602" s="98" t="s">
        <v>1609</v>
      </c>
      <c r="F1602" s="99">
        <f>F1603</f>
        <v>0</v>
      </c>
    </row>
    <row r="1603" ht="18" customHeight="1" spans="1:6">
      <c r="A1603" s="121"/>
      <c r="B1603" s="121"/>
      <c r="C1603" s="121"/>
      <c r="D1603" s="97" t="s">
        <v>3470</v>
      </c>
      <c r="E1603" s="103" t="s">
        <v>3471</v>
      </c>
      <c r="F1603" s="104">
        <v>0</v>
      </c>
    </row>
    <row r="1604" ht="18" customHeight="1" spans="1:6">
      <c r="A1604" s="121"/>
      <c r="B1604" s="121"/>
      <c r="C1604" s="121"/>
      <c r="D1604" s="97" t="s">
        <v>3472</v>
      </c>
      <c r="E1604" s="98" t="s">
        <v>3473</v>
      </c>
      <c r="F1604" s="99">
        <f>F1605+F1616+F1626+F1628</f>
        <v>0</v>
      </c>
    </row>
    <row r="1605" ht="18" customHeight="1" spans="1:6">
      <c r="A1605" s="121"/>
      <c r="B1605" s="121"/>
      <c r="C1605" s="121"/>
      <c r="D1605" s="97" t="s">
        <v>3474</v>
      </c>
      <c r="E1605" s="98" t="s">
        <v>3475</v>
      </c>
      <c r="F1605" s="99">
        <f>SUM(F1606:F1615)</f>
        <v>0</v>
      </c>
    </row>
    <row r="1606" ht="18" customHeight="1" spans="1:6">
      <c r="A1606" s="121"/>
      <c r="B1606" s="121"/>
      <c r="C1606" s="121"/>
      <c r="D1606" s="97" t="s">
        <v>3476</v>
      </c>
      <c r="E1606" s="103" t="s">
        <v>3477</v>
      </c>
      <c r="F1606" s="104">
        <v>0</v>
      </c>
    </row>
    <row r="1607" ht="18" customHeight="1" spans="1:6">
      <c r="A1607" s="121"/>
      <c r="B1607" s="121"/>
      <c r="C1607" s="121"/>
      <c r="D1607" s="97" t="s">
        <v>3478</v>
      </c>
      <c r="E1607" s="103" t="s">
        <v>3479</v>
      </c>
      <c r="F1607" s="104">
        <v>0</v>
      </c>
    </row>
    <row r="1608" ht="18" customHeight="1" spans="1:6">
      <c r="A1608" s="121"/>
      <c r="B1608" s="121"/>
      <c r="C1608" s="121"/>
      <c r="D1608" s="97" t="s">
        <v>3480</v>
      </c>
      <c r="E1608" s="103" t="s">
        <v>3481</v>
      </c>
      <c r="F1608" s="104">
        <v>0</v>
      </c>
    </row>
    <row r="1609" ht="18" customHeight="1" spans="1:6">
      <c r="A1609" s="121"/>
      <c r="B1609" s="121"/>
      <c r="C1609" s="121"/>
      <c r="D1609" s="97" t="s">
        <v>3482</v>
      </c>
      <c r="E1609" s="103" t="s">
        <v>3483</v>
      </c>
      <c r="F1609" s="104">
        <v>0</v>
      </c>
    </row>
    <row r="1610" ht="18" customHeight="1" spans="1:6">
      <c r="A1610" s="121"/>
      <c r="B1610" s="121"/>
      <c r="C1610" s="121"/>
      <c r="D1610" s="97" t="s">
        <v>3484</v>
      </c>
      <c r="E1610" s="103" t="s">
        <v>3485</v>
      </c>
      <c r="F1610" s="104">
        <v>0</v>
      </c>
    </row>
    <row r="1611" ht="18" customHeight="1" spans="1:6">
      <c r="A1611" s="121"/>
      <c r="B1611" s="121"/>
      <c r="C1611" s="121"/>
      <c r="D1611" s="97" t="s">
        <v>3486</v>
      </c>
      <c r="E1611" s="103" t="s">
        <v>3487</v>
      </c>
      <c r="F1611" s="104">
        <v>0</v>
      </c>
    </row>
    <row r="1612" ht="18" customHeight="1" spans="1:6">
      <c r="A1612" s="121"/>
      <c r="B1612" s="121"/>
      <c r="C1612" s="121"/>
      <c r="D1612" s="97" t="s">
        <v>3488</v>
      </c>
      <c r="E1612" s="103" t="s">
        <v>3489</v>
      </c>
      <c r="F1612" s="104">
        <v>0</v>
      </c>
    </row>
    <row r="1613" ht="18" customHeight="1" spans="1:6">
      <c r="A1613" s="121"/>
      <c r="B1613" s="121"/>
      <c r="C1613" s="121"/>
      <c r="D1613" s="97" t="s">
        <v>3490</v>
      </c>
      <c r="E1613" s="103" t="s">
        <v>3491</v>
      </c>
      <c r="F1613" s="104">
        <v>0</v>
      </c>
    </row>
    <row r="1614" ht="18" customHeight="1" spans="1:6">
      <c r="A1614" s="121"/>
      <c r="B1614" s="121"/>
      <c r="C1614" s="121"/>
      <c r="D1614" s="97" t="s">
        <v>3492</v>
      </c>
      <c r="E1614" s="103" t="s">
        <v>3493</v>
      </c>
      <c r="F1614" s="104">
        <v>0</v>
      </c>
    </row>
    <row r="1615" ht="18" customHeight="1" spans="1:6">
      <c r="A1615" s="121"/>
      <c r="B1615" s="121"/>
      <c r="C1615" s="121"/>
      <c r="D1615" s="97" t="s">
        <v>3494</v>
      </c>
      <c r="E1615" s="103" t="s">
        <v>3495</v>
      </c>
      <c r="F1615" s="104">
        <v>0</v>
      </c>
    </row>
    <row r="1616" ht="18" customHeight="1" spans="1:6">
      <c r="A1616" s="121"/>
      <c r="B1616" s="121"/>
      <c r="C1616" s="121"/>
      <c r="D1616" s="97" t="s">
        <v>3496</v>
      </c>
      <c r="E1616" s="98" t="s">
        <v>3497</v>
      </c>
      <c r="F1616" s="99">
        <f>SUM(F1617:F1625)</f>
        <v>0</v>
      </c>
    </row>
    <row r="1617" ht="18" customHeight="1" spans="1:6">
      <c r="A1617" s="121"/>
      <c r="B1617" s="121"/>
      <c r="C1617" s="121"/>
      <c r="D1617" s="97" t="s">
        <v>3498</v>
      </c>
      <c r="E1617" s="103" t="s">
        <v>3499</v>
      </c>
      <c r="F1617" s="104">
        <v>0</v>
      </c>
    </row>
    <row r="1618" ht="18" customHeight="1" spans="1:6">
      <c r="A1618" s="121"/>
      <c r="B1618" s="121"/>
      <c r="C1618" s="121"/>
      <c r="D1618" s="97" t="s">
        <v>3500</v>
      </c>
      <c r="E1618" s="103" t="s">
        <v>3501</v>
      </c>
      <c r="F1618" s="104">
        <v>0</v>
      </c>
    </row>
    <row r="1619" ht="18" customHeight="1" spans="1:6">
      <c r="A1619" s="121"/>
      <c r="B1619" s="121"/>
      <c r="C1619" s="121"/>
      <c r="D1619" s="97" t="s">
        <v>3502</v>
      </c>
      <c r="E1619" s="103" t="s">
        <v>3503</v>
      </c>
      <c r="F1619" s="104">
        <v>0</v>
      </c>
    </row>
    <row r="1620" ht="18" customHeight="1" spans="1:6">
      <c r="A1620" s="121"/>
      <c r="B1620" s="121"/>
      <c r="C1620" s="121"/>
      <c r="D1620" s="97" t="s">
        <v>3504</v>
      </c>
      <c r="E1620" s="103" t="s">
        <v>3505</v>
      </c>
      <c r="F1620" s="104">
        <v>0</v>
      </c>
    </row>
    <row r="1621" ht="18" customHeight="1" spans="1:6">
      <c r="A1621" s="121"/>
      <c r="B1621" s="121"/>
      <c r="C1621" s="121"/>
      <c r="D1621" s="97" t="s">
        <v>3506</v>
      </c>
      <c r="E1621" s="103" t="s">
        <v>3507</v>
      </c>
      <c r="F1621" s="104">
        <v>0</v>
      </c>
    </row>
    <row r="1622" ht="18" customHeight="1" spans="1:6">
      <c r="A1622" s="121"/>
      <c r="B1622" s="121"/>
      <c r="C1622" s="121"/>
      <c r="D1622" s="97" t="s">
        <v>3508</v>
      </c>
      <c r="E1622" s="103" t="s">
        <v>3509</v>
      </c>
      <c r="F1622" s="104">
        <v>0</v>
      </c>
    </row>
    <row r="1623" ht="18" customHeight="1" spans="1:6">
      <c r="A1623" s="121"/>
      <c r="B1623" s="121"/>
      <c r="C1623" s="121"/>
      <c r="D1623" s="97" t="s">
        <v>3510</v>
      </c>
      <c r="E1623" s="103" t="s">
        <v>3511</v>
      </c>
      <c r="F1623" s="104">
        <v>0</v>
      </c>
    </row>
    <row r="1624" ht="18" customHeight="1" spans="1:6">
      <c r="A1624" s="121"/>
      <c r="B1624" s="121"/>
      <c r="C1624" s="121"/>
      <c r="D1624" s="97" t="s">
        <v>3512</v>
      </c>
      <c r="E1624" s="103" t="s">
        <v>3513</v>
      </c>
      <c r="F1624" s="104">
        <v>0</v>
      </c>
    </row>
    <row r="1625" ht="18" customHeight="1" spans="1:6">
      <c r="A1625" s="121"/>
      <c r="B1625" s="121"/>
      <c r="C1625" s="121"/>
      <c r="D1625" s="97" t="s">
        <v>3514</v>
      </c>
      <c r="E1625" s="103" t="s">
        <v>3515</v>
      </c>
      <c r="F1625" s="104">
        <v>0</v>
      </c>
    </row>
    <row r="1626" ht="18" customHeight="1" spans="1:6">
      <c r="A1626" s="121"/>
      <c r="B1626" s="121"/>
      <c r="C1626" s="121"/>
      <c r="D1626" s="97" t="s">
        <v>3516</v>
      </c>
      <c r="E1626" s="98" t="s">
        <v>3517</v>
      </c>
      <c r="F1626" s="99">
        <f>F1627</f>
        <v>0</v>
      </c>
    </row>
    <row r="1627" ht="18" customHeight="1" spans="1:6">
      <c r="A1627" s="121"/>
      <c r="B1627" s="121"/>
      <c r="C1627" s="121"/>
      <c r="D1627" s="97" t="s">
        <v>3518</v>
      </c>
      <c r="E1627" s="103" t="s">
        <v>3519</v>
      </c>
      <c r="F1627" s="104">
        <v>0</v>
      </c>
    </row>
    <row r="1628" ht="18" customHeight="1" spans="1:6">
      <c r="A1628" s="121"/>
      <c r="B1628" s="121"/>
      <c r="C1628" s="121"/>
      <c r="D1628" s="97" t="s">
        <v>3520</v>
      </c>
      <c r="E1628" s="98" t="s">
        <v>3521</v>
      </c>
      <c r="F1628" s="99">
        <f>F1629</f>
        <v>0</v>
      </c>
    </row>
    <row r="1629" ht="18" customHeight="1" spans="1:6">
      <c r="A1629" s="121"/>
      <c r="B1629" s="121"/>
      <c r="C1629" s="121"/>
      <c r="D1629" s="97" t="s">
        <v>3522</v>
      </c>
      <c r="E1629" s="103" t="s">
        <v>3523</v>
      </c>
      <c r="F1629" s="104">
        <v>0</v>
      </c>
    </row>
    <row r="1630" ht="18" customHeight="1" spans="1:6">
      <c r="A1630" s="121"/>
      <c r="B1630" s="121"/>
      <c r="C1630" s="121"/>
      <c r="D1630" s="94"/>
      <c r="E1630" s="122"/>
      <c r="F1630" s="125"/>
    </row>
    <row r="1631" ht="18" customHeight="1" spans="1:6">
      <c r="A1631" s="121"/>
      <c r="B1631" s="121"/>
      <c r="C1631" s="121"/>
      <c r="D1631" s="97" t="s">
        <v>3524</v>
      </c>
      <c r="E1631" s="98" t="s">
        <v>3525</v>
      </c>
      <c r="F1631" s="99">
        <f>SUM(F1632:F1634,F1639,F1656)</f>
        <v>695138</v>
      </c>
    </row>
    <row r="1632" ht="18" customHeight="1" spans="1:6">
      <c r="A1632" s="121"/>
      <c r="B1632" s="121"/>
      <c r="C1632" s="121"/>
      <c r="D1632" s="97" t="s">
        <v>3526</v>
      </c>
      <c r="E1632" s="126" t="s">
        <v>3527</v>
      </c>
      <c r="F1632" s="104">
        <v>0</v>
      </c>
    </row>
    <row r="1633" ht="18" customHeight="1" spans="1:6">
      <c r="A1633" s="121"/>
      <c r="B1633" s="121"/>
      <c r="C1633" s="121"/>
      <c r="D1633" s="97" t="s">
        <v>3528</v>
      </c>
      <c r="E1633" s="126" t="s">
        <v>3529</v>
      </c>
      <c r="F1633" s="104">
        <v>0</v>
      </c>
    </row>
    <row r="1634" ht="18" customHeight="1" spans="1:6">
      <c r="A1634" s="121"/>
      <c r="B1634" s="121"/>
      <c r="C1634" s="121"/>
      <c r="D1634" s="97" t="s">
        <v>3530</v>
      </c>
      <c r="E1634" s="126" t="s">
        <v>3531</v>
      </c>
      <c r="F1634" s="99">
        <f>SUM(F1635:F1638)</f>
        <v>477550</v>
      </c>
    </row>
    <row r="1635" ht="18" customHeight="1" spans="1:6">
      <c r="A1635" s="121"/>
      <c r="B1635" s="121"/>
      <c r="C1635" s="121"/>
      <c r="D1635" s="97" t="s">
        <v>3532</v>
      </c>
      <c r="E1635" s="127" t="s">
        <v>3533</v>
      </c>
      <c r="F1635" s="104">
        <v>267959</v>
      </c>
    </row>
    <row r="1636" ht="18" customHeight="1" spans="1:6">
      <c r="A1636" s="121"/>
      <c r="B1636" s="121"/>
      <c r="C1636" s="121"/>
      <c r="D1636" s="97" t="s">
        <v>3534</v>
      </c>
      <c r="E1636" s="127" t="s">
        <v>3535</v>
      </c>
      <c r="F1636" s="104">
        <v>112</v>
      </c>
    </row>
    <row r="1637" ht="18" customHeight="1" spans="1:6">
      <c r="A1637" s="121"/>
      <c r="B1637" s="121"/>
      <c r="C1637" s="121"/>
      <c r="D1637" s="97" t="s">
        <v>3536</v>
      </c>
      <c r="E1637" s="127" t="s">
        <v>3537</v>
      </c>
      <c r="F1637" s="104">
        <v>0</v>
      </c>
    </row>
    <row r="1638" ht="18" customHeight="1" spans="1:6">
      <c r="A1638" s="121"/>
      <c r="B1638" s="121"/>
      <c r="C1638" s="121"/>
      <c r="D1638" s="97" t="s">
        <v>3538</v>
      </c>
      <c r="E1638" s="127" t="s">
        <v>3539</v>
      </c>
      <c r="F1638" s="104">
        <v>209479</v>
      </c>
    </row>
    <row r="1639" ht="18" customHeight="1" spans="1:6">
      <c r="A1639" s="121"/>
      <c r="B1639" s="121"/>
      <c r="C1639" s="121"/>
      <c r="D1639" s="97" t="s">
        <v>3540</v>
      </c>
      <c r="E1639" s="126" t="s">
        <v>3541</v>
      </c>
      <c r="F1639" s="99">
        <f>SUM(F1640:F1655)</f>
        <v>217588</v>
      </c>
    </row>
    <row r="1640" ht="18" customHeight="1" spans="1:6">
      <c r="A1640" s="121"/>
      <c r="B1640" s="121"/>
      <c r="C1640" s="121"/>
      <c r="D1640" s="97" t="s">
        <v>3542</v>
      </c>
      <c r="E1640" s="127" t="s">
        <v>3543</v>
      </c>
      <c r="F1640" s="104">
        <v>0</v>
      </c>
    </row>
    <row r="1641" ht="18" customHeight="1" spans="1:6">
      <c r="A1641" s="121"/>
      <c r="B1641" s="121"/>
      <c r="C1641" s="121"/>
      <c r="D1641" s="97" t="s">
        <v>3544</v>
      </c>
      <c r="E1641" s="127" t="s">
        <v>3545</v>
      </c>
      <c r="F1641" s="104">
        <v>0</v>
      </c>
    </row>
    <row r="1642" ht="18" customHeight="1" spans="1:6">
      <c r="A1642" s="121"/>
      <c r="B1642" s="121"/>
      <c r="C1642" s="121"/>
      <c r="D1642" s="97" t="s">
        <v>3546</v>
      </c>
      <c r="E1642" s="127" t="s">
        <v>3547</v>
      </c>
      <c r="F1642" s="104">
        <v>0</v>
      </c>
    </row>
    <row r="1643" ht="18" customHeight="1" spans="1:6">
      <c r="A1643" s="121"/>
      <c r="B1643" s="121"/>
      <c r="C1643" s="121"/>
      <c r="D1643" s="97" t="s">
        <v>3548</v>
      </c>
      <c r="E1643" s="127" t="s">
        <v>3549</v>
      </c>
      <c r="F1643" s="104">
        <v>14820</v>
      </c>
    </row>
    <row r="1644" ht="18" customHeight="1" spans="1:6">
      <c r="A1644" s="121"/>
      <c r="B1644" s="121"/>
      <c r="C1644" s="121"/>
      <c r="D1644" s="97" t="s">
        <v>3550</v>
      </c>
      <c r="E1644" s="127" t="s">
        <v>3551</v>
      </c>
      <c r="F1644" s="104">
        <v>0</v>
      </c>
    </row>
    <row r="1645" ht="18" customHeight="1" spans="1:6">
      <c r="A1645" s="121"/>
      <c r="B1645" s="121"/>
      <c r="C1645" s="121"/>
      <c r="D1645" s="97" t="s">
        <v>3552</v>
      </c>
      <c r="E1645" s="127" t="s">
        <v>3553</v>
      </c>
      <c r="F1645" s="104">
        <v>0</v>
      </c>
    </row>
    <row r="1646" ht="18" customHeight="1" spans="1:6">
      <c r="A1646" s="121"/>
      <c r="B1646" s="121"/>
      <c r="C1646" s="121"/>
      <c r="D1646" s="97" t="s">
        <v>3554</v>
      </c>
      <c r="E1646" s="127" t="s">
        <v>3555</v>
      </c>
      <c r="F1646" s="120">
        <v>0</v>
      </c>
    </row>
    <row r="1647" ht="18" customHeight="1" spans="1:6">
      <c r="A1647" s="121"/>
      <c r="B1647" s="121"/>
      <c r="C1647" s="121"/>
      <c r="D1647" s="128" t="s">
        <v>3556</v>
      </c>
      <c r="E1647" s="129" t="s">
        <v>3557</v>
      </c>
      <c r="F1647" s="120">
        <v>0</v>
      </c>
    </row>
    <row r="1648" ht="18" customHeight="1" spans="1:6">
      <c r="A1648" s="121"/>
      <c r="B1648" s="121"/>
      <c r="C1648" s="121"/>
      <c r="D1648" s="97" t="s">
        <v>3558</v>
      </c>
      <c r="E1648" s="127" t="s">
        <v>3559</v>
      </c>
      <c r="F1648" s="104">
        <v>0</v>
      </c>
    </row>
    <row r="1649" ht="18" customHeight="1" spans="1:6">
      <c r="A1649" s="121"/>
      <c r="B1649" s="121"/>
      <c r="C1649" s="121"/>
      <c r="D1649" s="97" t="s">
        <v>3560</v>
      </c>
      <c r="E1649" s="127" t="s">
        <v>3561</v>
      </c>
      <c r="F1649" s="107">
        <v>0</v>
      </c>
    </row>
    <row r="1650" ht="18" customHeight="1" spans="1:6">
      <c r="A1650" s="121"/>
      <c r="B1650" s="121"/>
      <c r="C1650" s="121"/>
      <c r="D1650" s="128" t="s">
        <v>3562</v>
      </c>
      <c r="E1650" s="129" t="s">
        <v>3563</v>
      </c>
      <c r="F1650" s="120">
        <v>0</v>
      </c>
    </row>
    <row r="1651" ht="18" customHeight="1" spans="1:6">
      <c r="A1651" s="130"/>
      <c r="B1651" s="130"/>
      <c r="C1651" s="130"/>
      <c r="D1651" s="97" t="s">
        <v>3564</v>
      </c>
      <c r="E1651" s="127" t="s">
        <v>3565</v>
      </c>
      <c r="F1651" s="104">
        <v>0</v>
      </c>
    </row>
    <row r="1652" ht="18" customHeight="1" spans="1:6">
      <c r="A1652" s="131"/>
      <c r="B1652" s="130"/>
      <c r="C1652" s="130"/>
      <c r="D1652" s="97" t="s">
        <v>3566</v>
      </c>
      <c r="E1652" s="127" t="s">
        <v>3567</v>
      </c>
      <c r="F1652" s="104">
        <v>0</v>
      </c>
    </row>
    <row r="1653" ht="18" customHeight="1" spans="1:6">
      <c r="A1653" s="132"/>
      <c r="B1653" s="132"/>
      <c r="C1653" s="132"/>
      <c r="D1653" s="100" t="s">
        <v>3568</v>
      </c>
      <c r="E1653" s="127" t="s">
        <v>3569</v>
      </c>
      <c r="F1653" s="104">
        <v>0</v>
      </c>
    </row>
    <row r="1654" ht="18" customHeight="1" spans="1:6">
      <c r="A1654" s="132"/>
      <c r="B1654" s="132"/>
      <c r="C1654" s="132"/>
      <c r="D1654" s="100" t="s">
        <v>3570</v>
      </c>
      <c r="E1654" s="127" t="s">
        <v>3571</v>
      </c>
      <c r="F1654" s="120">
        <v>0</v>
      </c>
    </row>
    <row r="1655" ht="18" customHeight="1" spans="1:6">
      <c r="A1655" s="132"/>
      <c r="B1655" s="132"/>
      <c r="C1655" s="132"/>
      <c r="D1655" s="100" t="s">
        <v>3572</v>
      </c>
      <c r="E1655" s="127" t="s">
        <v>3573</v>
      </c>
      <c r="F1655" s="104">
        <v>202768</v>
      </c>
    </row>
    <row r="1656" ht="18" customHeight="1" spans="1:6">
      <c r="A1656" s="132"/>
      <c r="B1656" s="132"/>
      <c r="C1656" s="132"/>
      <c r="D1656" s="100" t="s">
        <v>3574</v>
      </c>
      <c r="E1656" s="126" t="s">
        <v>3575</v>
      </c>
      <c r="F1656" s="107">
        <v>0</v>
      </c>
    </row>
  </sheetData>
  <mergeCells count="2">
    <mergeCell ref="A1:F1"/>
    <mergeCell ref="A468:C468"/>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L297"/>
  <sheetViews>
    <sheetView workbookViewId="0">
      <selection activeCell="L9" sqref="L9"/>
    </sheetView>
  </sheetViews>
  <sheetFormatPr defaultColWidth="9" defaultRowHeight="14.25"/>
  <cols>
    <col min="7" max="7" width="33" style="70" customWidth="1"/>
    <col min="8" max="9" width="17.625" style="70" customWidth="1"/>
    <col min="11" max="11" width="26.25" customWidth="1"/>
  </cols>
  <sheetData>
    <row r="1" ht="25.5" spans="7:11">
      <c r="G1" s="71"/>
      <c r="H1" s="71"/>
      <c r="I1" s="71"/>
      <c r="K1" s="79" t="s">
        <v>18</v>
      </c>
    </row>
    <row r="2" ht="15" spans="7:11">
      <c r="G2" s="72"/>
      <c r="H2" s="72"/>
      <c r="I2" s="72"/>
      <c r="K2" s="80" t="s">
        <v>19</v>
      </c>
    </row>
    <row r="3" ht="13.5" spans="7:11">
      <c r="G3" s="72"/>
      <c r="H3" s="73"/>
      <c r="I3" s="73"/>
      <c r="K3" s="81" t="s">
        <v>20</v>
      </c>
    </row>
    <row r="4" ht="13.5" spans="7:11">
      <c r="G4" s="74"/>
      <c r="H4" s="75"/>
      <c r="I4" s="82"/>
      <c r="K4" s="83" t="s">
        <v>21</v>
      </c>
    </row>
    <row r="5" ht="13.5" spans="7:12">
      <c r="G5" s="76"/>
      <c r="H5" s="77"/>
      <c r="I5" s="84"/>
      <c r="K5" s="85" t="s">
        <v>22</v>
      </c>
      <c r="L5">
        <v>2149</v>
      </c>
    </row>
    <row r="6" ht="13.5" spans="7:12">
      <c r="G6" s="76"/>
      <c r="H6" s="77"/>
      <c r="I6" s="84"/>
      <c r="K6" s="85" t="s">
        <v>23</v>
      </c>
      <c r="L6">
        <v>456</v>
      </c>
    </row>
    <row r="7" ht="13.5" spans="7:12">
      <c r="G7" s="76"/>
      <c r="H7" s="77"/>
      <c r="I7" s="84"/>
      <c r="K7" s="85" t="s">
        <v>24</v>
      </c>
      <c r="L7">
        <v>698</v>
      </c>
    </row>
    <row r="8" ht="13.5" spans="7:12">
      <c r="G8" s="78"/>
      <c r="H8" s="77"/>
      <c r="I8" s="84"/>
      <c r="K8" s="85" t="s">
        <v>25</v>
      </c>
      <c r="L8">
        <v>3</v>
      </c>
    </row>
    <row r="9" ht="13.5" spans="7:11">
      <c r="G9" s="78"/>
      <c r="H9" s="77"/>
      <c r="I9" s="84"/>
      <c r="K9" s="85" t="s">
        <v>26</v>
      </c>
    </row>
    <row r="10" ht="13.5" spans="7:11">
      <c r="G10" s="76"/>
      <c r="H10" s="77"/>
      <c r="I10" s="84"/>
      <c r="K10" s="85" t="s">
        <v>27</v>
      </c>
    </row>
    <row r="11" ht="13.5" spans="7:11">
      <c r="G11" s="78"/>
      <c r="H11" s="77"/>
      <c r="I11" s="84"/>
      <c r="K11" s="85" t="s">
        <v>28</v>
      </c>
    </row>
    <row r="12" ht="13.5" spans="7:11">
      <c r="G12" s="76"/>
      <c r="H12" s="77"/>
      <c r="I12" s="84"/>
      <c r="K12" s="85" t="s">
        <v>29</v>
      </c>
    </row>
    <row r="13" ht="13.5" spans="7:11">
      <c r="G13" s="78"/>
      <c r="H13" s="77"/>
      <c r="I13" s="84"/>
      <c r="K13" s="85" t="s">
        <v>30</v>
      </c>
    </row>
    <row r="14" ht="13.5" spans="7:11">
      <c r="G14" s="78"/>
      <c r="H14" s="77"/>
      <c r="I14" s="84"/>
      <c r="K14" s="85" t="s">
        <v>31</v>
      </c>
    </row>
    <row r="15" ht="13.5" spans="7:11">
      <c r="G15" s="78"/>
      <c r="H15" s="77"/>
      <c r="I15" s="84"/>
      <c r="K15" s="85" t="s">
        <v>32</v>
      </c>
    </row>
    <row r="16" ht="13.5" spans="7:11">
      <c r="G16" s="78"/>
      <c r="H16" s="77"/>
      <c r="I16" s="84"/>
      <c r="K16" s="85" t="s">
        <v>33</v>
      </c>
    </row>
    <row r="17" ht="13.5" spans="7:11">
      <c r="G17" s="78"/>
      <c r="H17" s="77"/>
      <c r="I17" s="84"/>
      <c r="K17" s="85" t="s">
        <v>34</v>
      </c>
    </row>
    <row r="18" ht="13.5" spans="7:11">
      <c r="G18" s="76"/>
      <c r="H18" s="77"/>
      <c r="I18" s="84"/>
      <c r="K18" s="83" t="s">
        <v>35</v>
      </c>
    </row>
    <row r="19" ht="13.5" spans="7:11">
      <c r="G19" s="78"/>
      <c r="H19" s="77"/>
      <c r="I19" s="84"/>
      <c r="K19" s="85" t="s">
        <v>36</v>
      </c>
    </row>
    <row r="20" ht="13.5" spans="7:11">
      <c r="G20" s="78"/>
      <c r="H20" s="77"/>
      <c r="I20" s="84"/>
      <c r="K20" s="85" t="s">
        <v>37</v>
      </c>
    </row>
    <row r="21" ht="13.5" spans="7:11">
      <c r="G21" s="76"/>
      <c r="H21" s="77"/>
      <c r="I21" s="84"/>
      <c r="K21" s="85" t="s">
        <v>38</v>
      </c>
    </row>
    <row r="22" ht="13.5" spans="7:11">
      <c r="G22" s="78"/>
      <c r="H22" s="77"/>
      <c r="I22" s="84"/>
      <c r="K22" s="85" t="s">
        <v>39</v>
      </c>
    </row>
    <row r="23" ht="13.5" spans="7:11">
      <c r="G23" s="76"/>
      <c r="H23" s="77"/>
      <c r="I23" s="84"/>
      <c r="K23" s="85" t="s">
        <v>40</v>
      </c>
    </row>
    <row r="24" ht="13.5" spans="7:11">
      <c r="G24" s="78"/>
      <c r="H24" s="77"/>
      <c r="I24" s="84"/>
      <c r="K24" s="85" t="s">
        <v>41</v>
      </c>
    </row>
    <row r="25" ht="13.5" spans="7:11">
      <c r="G25" s="78"/>
      <c r="H25" s="77"/>
      <c r="I25" s="84"/>
      <c r="K25" s="85" t="s">
        <v>42</v>
      </c>
    </row>
    <row r="26" ht="13.5" spans="7:11">
      <c r="G26" s="78"/>
      <c r="H26" s="77"/>
      <c r="I26" s="84"/>
      <c r="K26" s="85" t="s">
        <v>43</v>
      </c>
    </row>
    <row r="27" ht="13.5" spans="7:11">
      <c r="G27" s="76"/>
      <c r="H27" s="77"/>
      <c r="I27" s="84"/>
      <c r="K27" s="85" t="s">
        <v>44</v>
      </c>
    </row>
    <row r="28" ht="13.5" spans="7:11">
      <c r="G28" s="78"/>
      <c r="H28" s="77"/>
      <c r="I28" s="84"/>
      <c r="K28" s="85" t="s">
        <v>45</v>
      </c>
    </row>
    <row r="29" ht="13.5" spans="7:11">
      <c r="G29" s="78"/>
      <c r="H29" s="77"/>
      <c r="I29" s="84"/>
      <c r="K29" s="85" t="s">
        <v>46</v>
      </c>
    </row>
    <row r="30" ht="13.5" spans="7:11">
      <c r="G30" s="76"/>
      <c r="H30" s="77"/>
      <c r="I30" s="84"/>
      <c r="K30" s="85" t="s">
        <v>47</v>
      </c>
    </row>
    <row r="31" ht="13.5" spans="7:11">
      <c r="G31" s="78"/>
      <c r="H31" s="77"/>
      <c r="I31" s="84"/>
      <c r="K31" s="81" t="s">
        <v>48</v>
      </c>
    </row>
    <row r="32" ht="13.5" spans="7:11">
      <c r="G32" s="78"/>
      <c r="H32" s="77"/>
      <c r="I32" s="84"/>
      <c r="K32" s="86" t="s">
        <v>49</v>
      </c>
    </row>
    <row r="33" ht="13.5" spans="7:11">
      <c r="G33" s="76"/>
      <c r="H33" s="77"/>
      <c r="I33" s="84"/>
      <c r="K33" s="86" t="s">
        <v>50</v>
      </c>
    </row>
    <row r="34" ht="15" spans="7:11">
      <c r="G34" s="78"/>
      <c r="H34" s="77"/>
      <c r="I34" s="84"/>
      <c r="K34" s="80" t="s">
        <v>51</v>
      </c>
    </row>
    <row r="35" ht="13.5" spans="7:11">
      <c r="G35" s="78"/>
      <c r="H35" s="77"/>
      <c r="I35" s="84"/>
      <c r="K35" s="85" t="s">
        <v>52</v>
      </c>
    </row>
    <row r="36" ht="13.5" spans="7:11">
      <c r="G36" s="76"/>
      <c r="H36" s="77"/>
      <c r="I36" s="84"/>
      <c r="K36" s="85" t="s">
        <v>53</v>
      </c>
    </row>
    <row r="37" ht="13.5" spans="7:11">
      <c r="G37" s="78"/>
      <c r="H37" s="77"/>
      <c r="I37" s="84"/>
      <c r="K37" s="85" t="s">
        <v>54</v>
      </c>
    </row>
    <row r="38" ht="13.5" spans="7:9">
      <c r="G38" s="76"/>
      <c r="H38" s="77"/>
      <c r="I38" s="84"/>
    </row>
    <row r="39" ht="13.5" spans="7:9">
      <c r="G39" s="78"/>
      <c r="H39" s="77"/>
      <c r="I39" s="84"/>
    </row>
    <row r="40" ht="13.5" spans="7:9">
      <c r="G40" s="78"/>
      <c r="H40" s="77"/>
      <c r="I40" s="84"/>
    </row>
    <row r="41" ht="13.5" spans="7:9">
      <c r="G41" s="76"/>
      <c r="H41" s="77"/>
      <c r="I41" s="84"/>
    </row>
    <row r="42" ht="13.5" spans="7:9">
      <c r="G42" s="78"/>
      <c r="H42" s="77"/>
      <c r="I42" s="84"/>
    </row>
    <row r="43" ht="13.5" spans="7:9">
      <c r="G43" s="78"/>
      <c r="H43" s="77"/>
      <c r="I43" s="84"/>
    </row>
    <row r="44" ht="13.5" spans="7:9">
      <c r="G44" s="78"/>
      <c r="H44" s="77"/>
      <c r="I44" s="84"/>
    </row>
    <row r="45" ht="13.5" spans="7:9">
      <c r="G45" s="76"/>
      <c r="H45" s="77"/>
      <c r="I45" s="84"/>
    </row>
    <row r="46" ht="13.5" spans="7:9">
      <c r="G46" s="78"/>
      <c r="H46" s="77"/>
      <c r="I46" s="84"/>
    </row>
    <row r="47" ht="13.5" spans="7:9">
      <c r="G47" s="78"/>
      <c r="H47" s="77"/>
      <c r="I47" s="84"/>
    </row>
    <row r="48" ht="13.5" spans="7:9">
      <c r="G48" s="76"/>
      <c r="H48" s="77"/>
      <c r="I48" s="84"/>
    </row>
    <row r="49" ht="13.5" spans="7:9">
      <c r="G49" s="78"/>
      <c r="H49" s="77"/>
      <c r="I49" s="84"/>
    </row>
    <row r="50" ht="13.5" spans="7:9">
      <c r="G50" s="76"/>
      <c r="H50" s="77"/>
      <c r="I50" s="84"/>
    </row>
    <row r="51" ht="13.5" spans="7:9">
      <c r="G51" s="78"/>
      <c r="H51" s="77"/>
      <c r="I51" s="84"/>
    </row>
    <row r="52" ht="13.5" spans="7:9">
      <c r="G52" s="78"/>
      <c r="H52" s="77"/>
      <c r="I52" s="84"/>
    </row>
    <row r="53" ht="13.5" spans="7:9">
      <c r="G53" s="76"/>
      <c r="H53" s="77"/>
      <c r="I53" s="84"/>
    </row>
    <row r="54" ht="13.5" spans="7:9">
      <c r="G54" s="78"/>
      <c r="H54" s="77"/>
      <c r="I54" s="84"/>
    </row>
    <row r="55" ht="13.5" spans="7:9">
      <c r="G55" s="76"/>
      <c r="H55" s="77"/>
      <c r="I55" s="84"/>
    </row>
    <row r="56" ht="13.5" spans="7:9">
      <c r="G56" s="78"/>
      <c r="H56" s="77"/>
      <c r="I56" s="84"/>
    </row>
    <row r="57" ht="13.5" spans="7:9">
      <c r="G57" s="78"/>
      <c r="H57" s="77"/>
      <c r="I57" s="84"/>
    </row>
    <row r="58" ht="13.5" spans="7:9">
      <c r="G58" s="76"/>
      <c r="H58" s="77"/>
      <c r="I58" s="84"/>
    </row>
    <row r="59" ht="13.5" spans="7:9">
      <c r="G59" s="78"/>
      <c r="H59" s="77"/>
      <c r="I59" s="84"/>
    </row>
    <row r="60" ht="13.5" spans="7:9">
      <c r="G60" s="78"/>
      <c r="H60" s="77"/>
      <c r="I60" s="84"/>
    </row>
    <row r="61" ht="13.5" spans="7:9">
      <c r="G61" s="78"/>
      <c r="H61" s="77"/>
      <c r="I61" s="84"/>
    </row>
    <row r="62" ht="13.5" spans="7:9">
      <c r="G62" s="76"/>
      <c r="H62" s="77"/>
      <c r="I62" s="84"/>
    </row>
    <row r="63" ht="13.5" spans="7:9">
      <c r="G63" s="76"/>
      <c r="H63" s="77"/>
      <c r="I63" s="84"/>
    </row>
    <row r="64" ht="13.5" spans="7:9">
      <c r="G64" s="78"/>
      <c r="H64" s="77"/>
      <c r="I64" s="84"/>
    </row>
    <row r="65" ht="13.5" spans="7:9">
      <c r="G65" s="78"/>
      <c r="H65" s="77"/>
      <c r="I65" s="84"/>
    </row>
    <row r="66" ht="13.5" spans="7:9">
      <c r="G66" s="76"/>
      <c r="H66" s="77"/>
      <c r="I66" s="84"/>
    </row>
    <row r="67" ht="13.5" spans="7:9">
      <c r="G67" s="78"/>
      <c r="H67" s="77"/>
      <c r="I67" s="84"/>
    </row>
    <row r="68" ht="13.5" spans="7:9">
      <c r="G68" s="76"/>
      <c r="H68" s="77"/>
      <c r="I68" s="84"/>
    </row>
    <row r="69" ht="13.5" spans="7:9">
      <c r="G69" s="78"/>
      <c r="H69" s="77"/>
      <c r="I69" s="84"/>
    </row>
    <row r="70" ht="13.5" spans="7:9">
      <c r="G70" s="76"/>
      <c r="H70" s="77"/>
      <c r="I70" s="84"/>
    </row>
    <row r="71" ht="13.5" spans="7:9">
      <c r="G71" s="78"/>
      <c r="H71" s="77"/>
      <c r="I71" s="84"/>
    </row>
    <row r="72" ht="13.5" spans="7:9">
      <c r="G72" s="76"/>
      <c r="H72" s="77"/>
      <c r="I72" s="84"/>
    </row>
    <row r="73" ht="13.5" spans="7:9">
      <c r="G73" s="76"/>
      <c r="H73" s="77"/>
      <c r="I73" s="84"/>
    </row>
    <row r="74" ht="13.5" spans="7:9">
      <c r="G74" s="78"/>
      <c r="H74" s="77"/>
      <c r="I74" s="84"/>
    </row>
    <row r="75" ht="13.5" spans="7:9">
      <c r="G75" s="76"/>
      <c r="H75" s="77"/>
      <c r="I75" s="84"/>
    </row>
    <row r="76" ht="13.5" spans="7:9">
      <c r="G76" s="78"/>
      <c r="H76" s="77"/>
      <c r="I76" s="84"/>
    </row>
    <row r="77" ht="13.5" spans="7:9">
      <c r="G77" s="78"/>
      <c r="H77" s="77"/>
      <c r="I77" s="84"/>
    </row>
    <row r="78" ht="13.5" spans="7:9">
      <c r="G78" s="78"/>
      <c r="H78" s="77"/>
      <c r="I78" s="84"/>
    </row>
    <row r="79" ht="13.5" spans="7:9">
      <c r="G79" s="78"/>
      <c r="H79" s="77"/>
      <c r="I79" s="84"/>
    </row>
    <row r="80" ht="13.5" spans="7:9">
      <c r="G80" s="78"/>
      <c r="H80" s="77"/>
      <c r="I80" s="84"/>
    </row>
    <row r="81" ht="13.5" spans="7:9">
      <c r="G81" s="76"/>
      <c r="H81" s="77"/>
      <c r="I81" s="84"/>
    </row>
    <row r="82" ht="13.5" spans="7:9">
      <c r="G82" s="78"/>
      <c r="H82" s="77"/>
      <c r="I82" s="84"/>
    </row>
    <row r="83" ht="13.5" spans="7:9">
      <c r="G83" s="76"/>
      <c r="H83" s="77"/>
      <c r="I83" s="84"/>
    </row>
    <row r="84" ht="13.5" spans="7:9">
      <c r="G84" s="78"/>
      <c r="H84" s="77"/>
      <c r="I84" s="84"/>
    </row>
    <row r="85" ht="13.5" spans="7:9">
      <c r="G85" s="76"/>
      <c r="H85" s="77"/>
      <c r="I85" s="84"/>
    </row>
    <row r="86" ht="13.5" spans="7:9">
      <c r="G86" s="78"/>
      <c r="H86" s="77"/>
      <c r="I86" s="84"/>
    </row>
    <row r="87" ht="13.5" spans="7:9">
      <c r="G87" s="76"/>
      <c r="H87" s="77"/>
      <c r="I87" s="84"/>
    </row>
    <row r="88" ht="13.5" spans="7:9">
      <c r="G88" s="78"/>
      <c r="H88" s="77"/>
      <c r="I88" s="84"/>
    </row>
    <row r="89" ht="13.5" spans="7:9">
      <c r="G89" s="76"/>
      <c r="H89" s="77"/>
      <c r="I89" s="84"/>
    </row>
    <row r="90" ht="13.5" spans="7:9">
      <c r="G90" s="78"/>
      <c r="H90" s="77"/>
      <c r="I90" s="84"/>
    </row>
    <row r="91" ht="13.5" spans="7:9">
      <c r="G91" s="76"/>
      <c r="H91" s="77"/>
      <c r="I91" s="84"/>
    </row>
    <row r="92" ht="13.5" spans="7:9">
      <c r="G92" s="76"/>
      <c r="H92" s="77"/>
      <c r="I92" s="84"/>
    </row>
    <row r="93" ht="13.5" spans="7:9">
      <c r="G93" s="78"/>
      <c r="H93" s="77"/>
      <c r="I93" s="84"/>
    </row>
    <row r="94" ht="13.5" spans="7:9">
      <c r="G94" s="76"/>
      <c r="H94" s="77"/>
      <c r="I94" s="84"/>
    </row>
    <row r="95" ht="13.5" spans="7:9">
      <c r="G95" s="78"/>
      <c r="H95" s="77"/>
      <c r="I95" s="84"/>
    </row>
    <row r="96" ht="13.5" spans="7:9">
      <c r="G96" s="76"/>
      <c r="H96" s="77"/>
      <c r="I96" s="84"/>
    </row>
    <row r="97" ht="13.5" spans="7:9">
      <c r="G97" s="76"/>
      <c r="H97" s="77"/>
      <c r="I97" s="84"/>
    </row>
    <row r="98" ht="13.5" spans="7:9">
      <c r="G98" s="78"/>
      <c r="H98" s="77"/>
      <c r="I98" s="84"/>
    </row>
    <row r="99" ht="13.5" spans="7:9">
      <c r="G99" s="78"/>
      <c r="H99" s="77"/>
      <c r="I99" s="84"/>
    </row>
    <row r="100" ht="13.5" spans="7:9">
      <c r="G100" s="78"/>
      <c r="H100" s="77"/>
      <c r="I100" s="84"/>
    </row>
    <row r="101" ht="13.5" spans="7:9">
      <c r="G101" s="76"/>
      <c r="H101" s="77"/>
      <c r="I101" s="84"/>
    </row>
    <row r="102" ht="13.5" spans="7:9">
      <c r="G102" s="78"/>
      <c r="H102" s="77"/>
      <c r="I102" s="84"/>
    </row>
    <row r="103" ht="13.5" spans="7:9">
      <c r="G103" s="76"/>
      <c r="H103" s="77"/>
      <c r="I103" s="84"/>
    </row>
    <row r="104" ht="13.5" spans="7:9">
      <c r="G104" s="76"/>
      <c r="H104" s="77"/>
      <c r="I104" s="84"/>
    </row>
    <row r="105" ht="13.5" spans="7:9">
      <c r="G105" s="78"/>
      <c r="H105" s="77"/>
      <c r="I105" s="84"/>
    </row>
    <row r="106" ht="13.5" spans="7:9">
      <c r="G106" s="78"/>
      <c r="H106" s="77"/>
      <c r="I106" s="84"/>
    </row>
    <row r="107" ht="13.5" spans="7:9">
      <c r="G107" s="78"/>
      <c r="H107" s="77"/>
      <c r="I107" s="84"/>
    </row>
    <row r="108" ht="13.5" spans="7:9">
      <c r="G108" s="78"/>
      <c r="H108" s="77"/>
      <c r="I108" s="84"/>
    </row>
    <row r="109" ht="13.5" spans="7:9">
      <c r="G109" s="76"/>
      <c r="H109" s="77"/>
      <c r="I109" s="84"/>
    </row>
    <row r="110" ht="13.5" spans="7:9">
      <c r="G110" s="78"/>
      <c r="H110" s="77"/>
      <c r="I110" s="84"/>
    </row>
    <row r="111" ht="13.5" spans="7:9">
      <c r="G111" s="78"/>
      <c r="H111" s="77"/>
      <c r="I111" s="84"/>
    </row>
    <row r="112" ht="13.5" spans="7:9">
      <c r="G112" s="78"/>
      <c r="H112" s="77"/>
      <c r="I112" s="84"/>
    </row>
    <row r="113" ht="13.5" spans="7:9">
      <c r="G113" s="76"/>
      <c r="H113" s="77"/>
      <c r="I113" s="84"/>
    </row>
    <row r="114" ht="13.5" spans="7:9">
      <c r="G114" s="78"/>
      <c r="H114" s="77"/>
      <c r="I114" s="84"/>
    </row>
    <row r="115" ht="13.5" spans="7:9">
      <c r="G115" s="78"/>
      <c r="H115" s="77"/>
      <c r="I115" s="84"/>
    </row>
    <row r="116" ht="13.5" spans="7:9">
      <c r="G116" s="78"/>
      <c r="H116" s="77"/>
      <c r="I116" s="84"/>
    </row>
    <row r="117" ht="13.5" spans="7:9">
      <c r="G117" s="78"/>
      <c r="H117" s="77"/>
      <c r="I117" s="84"/>
    </row>
    <row r="118" ht="13.5" spans="7:9">
      <c r="G118" s="78"/>
      <c r="H118" s="77"/>
      <c r="I118" s="84"/>
    </row>
    <row r="119" ht="13.5" spans="7:9">
      <c r="G119" s="76"/>
      <c r="H119" s="77"/>
      <c r="I119" s="84"/>
    </row>
    <row r="120" ht="13.5" spans="7:9">
      <c r="G120" s="78"/>
      <c r="H120" s="77"/>
      <c r="I120" s="84"/>
    </row>
    <row r="121" ht="13.5" spans="7:9">
      <c r="G121" s="78"/>
      <c r="H121" s="77"/>
      <c r="I121" s="84"/>
    </row>
    <row r="122" ht="13.5" spans="7:9">
      <c r="G122" s="78"/>
      <c r="H122" s="77"/>
      <c r="I122" s="84"/>
    </row>
    <row r="123" ht="13.5" spans="7:9">
      <c r="G123" s="76"/>
      <c r="H123" s="77"/>
      <c r="I123" s="84"/>
    </row>
    <row r="124" ht="13.5" spans="7:9">
      <c r="G124" s="78"/>
      <c r="H124" s="77"/>
      <c r="I124" s="84"/>
    </row>
    <row r="125" ht="13.5" spans="7:9">
      <c r="G125" s="76"/>
      <c r="H125" s="77"/>
      <c r="I125" s="84"/>
    </row>
    <row r="126" ht="13.5" spans="7:9">
      <c r="G126" s="78"/>
      <c r="H126" s="77"/>
      <c r="I126" s="84"/>
    </row>
    <row r="127" ht="13.5" spans="7:9">
      <c r="G127" s="78"/>
      <c r="H127" s="77"/>
      <c r="I127" s="84"/>
    </row>
    <row r="128" ht="13.5" spans="7:9">
      <c r="G128" s="78"/>
      <c r="H128" s="77"/>
      <c r="I128" s="84"/>
    </row>
    <row r="129" ht="13.5" spans="7:9">
      <c r="G129" s="76"/>
      <c r="H129" s="77"/>
      <c r="I129" s="84"/>
    </row>
    <row r="130" ht="13.5" spans="7:9">
      <c r="G130" s="78"/>
      <c r="H130" s="77"/>
      <c r="I130" s="84"/>
    </row>
    <row r="131" ht="13.5" spans="7:9">
      <c r="G131" s="78"/>
      <c r="H131" s="77"/>
      <c r="I131" s="84"/>
    </row>
    <row r="132" ht="13.5" spans="7:9">
      <c r="G132" s="76"/>
      <c r="H132" s="77"/>
      <c r="I132" s="84"/>
    </row>
    <row r="133" ht="13.5" spans="7:9">
      <c r="G133" s="78"/>
      <c r="H133" s="77"/>
      <c r="I133" s="84"/>
    </row>
    <row r="134" ht="13.5" spans="7:9">
      <c r="G134" s="78"/>
      <c r="H134" s="77"/>
      <c r="I134" s="84"/>
    </row>
    <row r="135" ht="13.5" spans="7:9">
      <c r="G135" s="76"/>
      <c r="H135" s="77"/>
      <c r="I135" s="84"/>
    </row>
    <row r="136" ht="13.5" spans="7:9">
      <c r="G136" s="78"/>
      <c r="H136" s="77"/>
      <c r="I136" s="84"/>
    </row>
    <row r="137" ht="13.5" spans="7:9">
      <c r="G137" s="76"/>
      <c r="H137" s="77"/>
      <c r="I137" s="84"/>
    </row>
    <row r="138" ht="13.5" spans="7:9">
      <c r="G138" s="78"/>
      <c r="H138" s="77"/>
      <c r="I138" s="84"/>
    </row>
    <row r="139" ht="13.5" spans="7:9">
      <c r="G139" s="78"/>
      <c r="H139" s="77"/>
      <c r="I139" s="84"/>
    </row>
    <row r="140" ht="13.5" spans="7:9">
      <c r="G140" s="76"/>
      <c r="H140" s="77"/>
      <c r="I140" s="84"/>
    </row>
    <row r="141" ht="13.5" spans="7:9">
      <c r="G141" s="78"/>
      <c r="H141" s="77"/>
      <c r="I141" s="84"/>
    </row>
    <row r="142" ht="13.5" spans="7:9">
      <c r="G142" s="78"/>
      <c r="H142" s="77"/>
      <c r="I142" s="84"/>
    </row>
    <row r="143" ht="13.5" spans="7:9">
      <c r="G143" s="76"/>
      <c r="H143" s="77"/>
      <c r="I143" s="84"/>
    </row>
    <row r="144" ht="13.5" spans="7:9">
      <c r="G144" s="78"/>
      <c r="H144" s="77"/>
      <c r="I144" s="84"/>
    </row>
    <row r="145" ht="13.5" spans="7:9">
      <c r="G145" s="76"/>
      <c r="H145" s="77"/>
      <c r="I145" s="84"/>
    </row>
    <row r="146" ht="13.5" spans="7:9">
      <c r="G146" s="78"/>
      <c r="H146" s="77"/>
      <c r="I146" s="84"/>
    </row>
    <row r="147" ht="13.5" spans="7:9">
      <c r="G147" s="76"/>
      <c r="H147" s="77"/>
      <c r="I147" s="84"/>
    </row>
    <row r="148" ht="13.5" spans="7:9">
      <c r="G148" s="78"/>
      <c r="H148" s="77"/>
      <c r="I148" s="84"/>
    </row>
    <row r="149" ht="13.5" spans="7:9">
      <c r="G149" s="78"/>
      <c r="H149" s="77"/>
      <c r="I149" s="84"/>
    </row>
    <row r="150" ht="13.5" spans="7:9">
      <c r="G150" s="78"/>
      <c r="H150" s="77"/>
      <c r="I150" s="84"/>
    </row>
    <row r="151" ht="13.5" spans="7:9">
      <c r="G151" s="78"/>
      <c r="H151" s="77"/>
      <c r="I151" s="84"/>
    </row>
    <row r="152" ht="13.5" spans="7:9">
      <c r="G152" s="76"/>
      <c r="H152" s="77"/>
      <c r="I152" s="84"/>
    </row>
    <row r="153" ht="13.5" spans="7:9">
      <c r="G153" s="78"/>
      <c r="H153" s="77"/>
      <c r="I153" s="84"/>
    </row>
    <row r="154" ht="13.5" spans="7:9">
      <c r="G154" s="76"/>
      <c r="H154" s="77"/>
      <c r="I154" s="84"/>
    </row>
    <row r="155" ht="13.5" spans="7:9">
      <c r="G155" s="76"/>
      <c r="H155" s="77"/>
      <c r="I155" s="84"/>
    </row>
    <row r="156" ht="13.5" spans="7:9">
      <c r="G156" s="78"/>
      <c r="H156" s="77"/>
      <c r="I156" s="84"/>
    </row>
    <row r="157" ht="13.5" spans="7:9">
      <c r="G157" s="78"/>
      <c r="H157" s="77"/>
      <c r="I157" s="84"/>
    </row>
    <row r="158" ht="13.5" spans="7:9">
      <c r="G158" s="78"/>
      <c r="H158" s="77"/>
      <c r="I158" s="84"/>
    </row>
    <row r="159" ht="13.5" spans="7:9">
      <c r="G159" s="76"/>
      <c r="H159" s="77"/>
      <c r="I159" s="84"/>
    </row>
    <row r="160" ht="13.5" spans="7:9">
      <c r="G160" s="78"/>
      <c r="H160" s="77"/>
      <c r="I160" s="84"/>
    </row>
    <row r="161" ht="13.5" spans="7:9">
      <c r="G161" s="76"/>
      <c r="H161" s="77"/>
      <c r="I161" s="84"/>
    </row>
    <row r="162" ht="13.5" spans="7:9">
      <c r="G162" s="78"/>
      <c r="H162" s="77"/>
      <c r="I162" s="84"/>
    </row>
    <row r="163" ht="13.5" spans="7:9">
      <c r="G163" s="76"/>
      <c r="H163" s="77"/>
      <c r="I163" s="84"/>
    </row>
    <row r="164" ht="13.5" spans="7:9">
      <c r="G164" s="78"/>
      <c r="H164" s="77"/>
      <c r="I164" s="84"/>
    </row>
    <row r="165" ht="13.5" spans="7:9">
      <c r="G165" s="78"/>
      <c r="H165" s="77"/>
      <c r="I165" s="84"/>
    </row>
    <row r="166" ht="13.5" spans="7:9">
      <c r="G166" s="78"/>
      <c r="H166" s="77"/>
      <c r="I166" s="84"/>
    </row>
    <row r="167" ht="13.5" spans="7:9">
      <c r="G167" s="76"/>
      <c r="H167" s="77"/>
      <c r="I167" s="84"/>
    </row>
    <row r="168" ht="13.5" spans="7:9">
      <c r="G168" s="78"/>
      <c r="H168" s="77"/>
      <c r="I168" s="84"/>
    </row>
    <row r="169" ht="13.5" spans="7:9">
      <c r="G169" s="78"/>
      <c r="H169" s="77"/>
      <c r="I169" s="84"/>
    </row>
    <row r="170" ht="13.5" spans="7:9">
      <c r="G170" s="78"/>
      <c r="H170" s="77"/>
      <c r="I170" s="84"/>
    </row>
    <row r="171" ht="13.5" spans="7:9">
      <c r="G171" s="76"/>
      <c r="H171" s="77"/>
      <c r="I171" s="84"/>
    </row>
    <row r="172" ht="13.5" spans="7:9">
      <c r="G172" s="78"/>
      <c r="H172" s="77"/>
      <c r="I172" s="84"/>
    </row>
    <row r="173" ht="13.5" spans="7:9">
      <c r="G173" s="76"/>
      <c r="H173" s="77"/>
      <c r="I173" s="84"/>
    </row>
    <row r="174" ht="13.5" spans="7:9">
      <c r="G174" s="78"/>
      <c r="H174" s="77"/>
      <c r="I174" s="84"/>
    </row>
    <row r="175" ht="13.5" spans="7:9">
      <c r="G175" s="76"/>
      <c r="H175" s="77"/>
      <c r="I175" s="84"/>
    </row>
    <row r="176" ht="13.5" spans="7:9">
      <c r="G176" s="78"/>
      <c r="H176" s="77"/>
      <c r="I176" s="84"/>
    </row>
    <row r="177" ht="13.5" spans="7:9">
      <c r="G177" s="76"/>
      <c r="H177" s="77"/>
      <c r="I177" s="84"/>
    </row>
    <row r="178" ht="13.5" spans="7:9">
      <c r="G178" s="76"/>
      <c r="H178" s="77"/>
      <c r="I178" s="84"/>
    </row>
    <row r="179" ht="13.5" spans="7:9">
      <c r="G179" s="78"/>
      <c r="H179" s="77"/>
      <c r="I179" s="84"/>
    </row>
    <row r="180" ht="13.5" spans="7:9">
      <c r="G180" s="78"/>
      <c r="H180" s="77"/>
      <c r="I180" s="84"/>
    </row>
    <row r="181" ht="13.5" spans="7:9">
      <c r="G181" s="76"/>
      <c r="H181" s="77"/>
      <c r="I181" s="84"/>
    </row>
    <row r="182" ht="13.5" spans="7:9">
      <c r="G182" s="78"/>
      <c r="H182" s="77"/>
      <c r="I182" s="84"/>
    </row>
    <row r="183" ht="13.5" spans="7:9">
      <c r="G183" s="78"/>
      <c r="H183" s="77"/>
      <c r="I183" s="84"/>
    </row>
    <row r="184" ht="13.5" spans="7:9">
      <c r="G184" s="76"/>
      <c r="H184" s="77"/>
      <c r="I184" s="84"/>
    </row>
    <row r="185" ht="13.5" spans="7:9">
      <c r="G185" s="78"/>
      <c r="H185" s="77"/>
      <c r="I185" s="84"/>
    </row>
    <row r="186" ht="13.5" spans="7:9">
      <c r="G186" s="76"/>
      <c r="H186" s="77"/>
      <c r="I186" s="84"/>
    </row>
    <row r="187" ht="13.5" spans="7:9">
      <c r="G187" s="76"/>
      <c r="H187" s="77"/>
      <c r="I187" s="84"/>
    </row>
    <row r="188" ht="13.5" spans="7:9">
      <c r="G188" s="78"/>
      <c r="H188" s="77"/>
      <c r="I188" s="84"/>
    </row>
    <row r="189" ht="13.5" spans="7:9">
      <c r="G189" s="78"/>
      <c r="H189" s="77"/>
      <c r="I189" s="84"/>
    </row>
    <row r="190" ht="13.5" spans="7:9">
      <c r="G190" s="78"/>
      <c r="H190" s="77"/>
      <c r="I190" s="84"/>
    </row>
    <row r="191" ht="13.5" spans="7:9">
      <c r="G191" s="76"/>
      <c r="H191" s="77"/>
      <c r="I191" s="84"/>
    </row>
    <row r="192" ht="13.5" spans="7:9">
      <c r="G192" s="78"/>
      <c r="H192" s="77"/>
      <c r="I192" s="84"/>
    </row>
    <row r="193" ht="13.5" spans="7:9">
      <c r="G193" s="76"/>
      <c r="H193" s="77"/>
      <c r="I193" s="84"/>
    </row>
    <row r="194" ht="13.5" spans="7:9">
      <c r="G194" s="76"/>
      <c r="H194" s="77"/>
      <c r="I194" s="84"/>
    </row>
    <row r="195" ht="13.5" spans="7:9">
      <c r="G195" s="78" t="s">
        <v>65</v>
      </c>
      <c r="H195" s="77">
        <v>16287</v>
      </c>
      <c r="I195" s="84">
        <v>8692</v>
      </c>
    </row>
    <row r="196" ht="13.5" spans="7:9">
      <c r="G196" s="78" t="s">
        <v>3576</v>
      </c>
      <c r="H196" s="77">
        <v>0</v>
      </c>
      <c r="I196" s="84">
        <v>0</v>
      </c>
    </row>
    <row r="197" ht="13.5" spans="7:9">
      <c r="G197" s="78" t="s">
        <v>66</v>
      </c>
      <c r="H197" s="77">
        <v>0</v>
      </c>
      <c r="I197" s="84">
        <v>0</v>
      </c>
    </row>
    <row r="198" ht="13.5" spans="7:9">
      <c r="G198" s="78" t="s">
        <v>67</v>
      </c>
      <c r="H198" s="77">
        <v>8208</v>
      </c>
      <c r="I198" s="84">
        <v>8141</v>
      </c>
    </row>
    <row r="199" ht="13.5" spans="7:9">
      <c r="G199" s="78" t="s">
        <v>68</v>
      </c>
      <c r="H199" s="77">
        <v>64400</v>
      </c>
      <c r="I199" s="84">
        <v>62816</v>
      </c>
    </row>
    <row r="200" ht="13.5" spans="7:9">
      <c r="G200" s="78" t="s">
        <v>69</v>
      </c>
      <c r="H200" s="77">
        <v>156</v>
      </c>
      <c r="I200" s="84">
        <v>156</v>
      </c>
    </row>
    <row r="201" ht="13.5" spans="7:9">
      <c r="G201" s="78" t="s">
        <v>70</v>
      </c>
      <c r="H201" s="77">
        <v>1837</v>
      </c>
      <c r="I201" s="84">
        <v>1660</v>
      </c>
    </row>
    <row r="202" ht="13.5" spans="7:9">
      <c r="G202" s="78" t="s">
        <v>71</v>
      </c>
      <c r="H202" s="77">
        <v>17124</v>
      </c>
      <c r="I202" s="84">
        <v>14477</v>
      </c>
    </row>
    <row r="203" ht="13.5" spans="7:9">
      <c r="G203" s="78" t="s">
        <v>72</v>
      </c>
      <c r="H203" s="77">
        <v>10489</v>
      </c>
      <c r="I203" s="84">
        <v>10132</v>
      </c>
    </row>
    <row r="204" ht="13.5" spans="7:9">
      <c r="G204" s="78" t="s">
        <v>73</v>
      </c>
      <c r="H204" s="77">
        <v>874</v>
      </c>
      <c r="I204" s="84">
        <v>776</v>
      </c>
    </row>
    <row r="205" ht="13.5" spans="7:9">
      <c r="G205" s="76" t="s">
        <v>74</v>
      </c>
      <c r="H205" s="77">
        <v>22938</v>
      </c>
      <c r="I205" s="84">
        <v>11256</v>
      </c>
    </row>
    <row r="206" ht="13.5" spans="7:9">
      <c r="G206" s="78" t="s">
        <v>75</v>
      </c>
      <c r="H206" s="77">
        <v>11808</v>
      </c>
      <c r="I206" s="84">
        <v>7819</v>
      </c>
    </row>
    <row r="207" ht="13.5" spans="7:9">
      <c r="G207" s="78" t="s">
        <v>76</v>
      </c>
      <c r="H207" s="77">
        <v>3705</v>
      </c>
      <c r="I207" s="84">
        <v>2329</v>
      </c>
    </row>
    <row r="208" ht="13.5" spans="7:9">
      <c r="G208" s="78" t="s">
        <v>3577</v>
      </c>
      <c r="H208" s="77">
        <v>11647</v>
      </c>
      <c r="I208" s="84">
        <v>177</v>
      </c>
    </row>
    <row r="209" ht="13.5" spans="7:9">
      <c r="G209" s="78" t="s">
        <v>78</v>
      </c>
      <c r="H209" s="77">
        <v>101</v>
      </c>
      <c r="I209" s="84">
        <v>101</v>
      </c>
    </row>
    <row r="210" ht="13.5" spans="7:9">
      <c r="G210" s="76" t="s">
        <v>79</v>
      </c>
      <c r="H210" s="77">
        <v>0</v>
      </c>
      <c r="I210" s="84">
        <v>0</v>
      </c>
    </row>
    <row r="211" ht="13.5" spans="7:9">
      <c r="G211" s="78" t="s">
        <v>80</v>
      </c>
      <c r="H211" s="77">
        <v>0</v>
      </c>
      <c r="I211" s="84">
        <v>0</v>
      </c>
    </row>
    <row r="212" ht="13.5" spans="7:9">
      <c r="G212" s="78" t="s">
        <v>81</v>
      </c>
      <c r="H212" s="77">
        <v>2712</v>
      </c>
      <c r="I212" s="84">
        <v>2712</v>
      </c>
    </row>
    <row r="213" ht="13.5" spans="7:9">
      <c r="G213" s="78" t="s">
        <v>82</v>
      </c>
      <c r="H213" s="77">
        <v>3960</v>
      </c>
      <c r="I213" s="84">
        <v>3579</v>
      </c>
    </row>
    <row r="214" ht="13.5" spans="7:9">
      <c r="G214" s="78" t="s">
        <v>83</v>
      </c>
      <c r="H214" s="77">
        <v>0</v>
      </c>
      <c r="I214" s="84">
        <v>0</v>
      </c>
    </row>
    <row r="215" ht="13.5" spans="7:9">
      <c r="G215" s="78" t="s">
        <v>84</v>
      </c>
      <c r="H215" s="77">
        <v>1099</v>
      </c>
      <c r="I215" s="84">
        <v>618</v>
      </c>
    </row>
    <row r="216" ht="13.5" spans="7:9">
      <c r="G216" s="78" t="s">
        <v>85</v>
      </c>
      <c r="H216" s="77">
        <v>76</v>
      </c>
      <c r="I216" s="84">
        <v>76</v>
      </c>
    </row>
    <row r="217" ht="13.5" spans="7:9">
      <c r="G217" s="78" t="s">
        <v>87</v>
      </c>
      <c r="H217" s="77">
        <v>2558</v>
      </c>
      <c r="I217" s="84">
        <v>1246</v>
      </c>
    </row>
    <row r="218" ht="13.5" spans="7:9">
      <c r="G218" s="76" t="s">
        <v>88</v>
      </c>
      <c r="H218" s="77">
        <v>242</v>
      </c>
      <c r="I218" s="84">
        <v>181</v>
      </c>
    </row>
    <row r="219" ht="13.5" spans="7:9">
      <c r="G219" s="78" t="s">
        <v>69</v>
      </c>
      <c r="H219" s="77">
        <v>0</v>
      </c>
      <c r="I219" s="84">
        <v>0</v>
      </c>
    </row>
    <row r="220" ht="13.5" spans="7:9">
      <c r="G220" s="76" t="s">
        <v>70</v>
      </c>
      <c r="H220" s="77">
        <v>0</v>
      </c>
      <c r="I220" s="84">
        <v>0</v>
      </c>
    </row>
    <row r="221" ht="13.5" spans="7:9">
      <c r="G221" s="78" t="s">
        <v>71</v>
      </c>
      <c r="H221" s="77">
        <v>1486</v>
      </c>
      <c r="I221" s="84">
        <v>1486</v>
      </c>
    </row>
    <row r="222" ht="13.5" spans="7:9">
      <c r="G222" s="76" t="s">
        <v>73</v>
      </c>
      <c r="H222" s="77">
        <v>0</v>
      </c>
      <c r="I222" s="84">
        <v>0</v>
      </c>
    </row>
    <row r="223" ht="13.5" spans="7:9">
      <c r="G223" s="76" t="s">
        <v>74</v>
      </c>
      <c r="H223" s="77">
        <v>4310</v>
      </c>
      <c r="I223" s="84">
        <v>2539</v>
      </c>
    </row>
    <row r="224" ht="13.5" spans="7:9">
      <c r="G224" s="78" t="s">
        <v>75</v>
      </c>
      <c r="H224" s="77">
        <v>0</v>
      </c>
      <c r="I224" s="84">
        <v>0</v>
      </c>
    </row>
    <row r="225" ht="13.5" spans="7:9">
      <c r="G225" s="78" t="s">
        <v>76</v>
      </c>
      <c r="H225" s="77">
        <v>0</v>
      </c>
      <c r="I225" s="84">
        <v>0</v>
      </c>
    </row>
    <row r="226" ht="13.5" spans="7:9">
      <c r="G226" s="78" t="s">
        <v>3577</v>
      </c>
      <c r="H226" s="77">
        <v>0</v>
      </c>
      <c r="I226" s="84">
        <v>0</v>
      </c>
    </row>
    <row r="227" ht="13.5" spans="7:9">
      <c r="G227" s="76" t="s">
        <v>79</v>
      </c>
      <c r="H227" s="77">
        <v>0</v>
      </c>
      <c r="I227" s="84">
        <v>0</v>
      </c>
    </row>
    <row r="228" ht="13.5" spans="7:9">
      <c r="G228" s="78" t="s">
        <v>85</v>
      </c>
      <c r="H228" s="77">
        <v>786</v>
      </c>
      <c r="I228" s="84">
        <v>786</v>
      </c>
    </row>
    <row r="229" ht="13.5" spans="7:9">
      <c r="G229" s="76" t="s">
        <v>87</v>
      </c>
      <c r="H229" s="77">
        <v>4562</v>
      </c>
      <c r="I229" s="84">
        <v>55</v>
      </c>
    </row>
    <row r="230" ht="13.5" spans="7:9">
      <c r="G230" s="78" t="s">
        <v>88</v>
      </c>
      <c r="H230" s="77">
        <v>104</v>
      </c>
      <c r="I230" s="84">
        <v>104</v>
      </c>
    </row>
    <row r="231" ht="13.5" spans="7:9">
      <c r="G231" s="76" t="s">
        <v>3578</v>
      </c>
      <c r="H231" s="77">
        <v>1960</v>
      </c>
      <c r="I231" s="84">
        <v>1960</v>
      </c>
    </row>
    <row r="232" ht="13.5" spans="7:9">
      <c r="G232" s="76" t="s">
        <v>71</v>
      </c>
      <c r="H232" s="77">
        <v>0</v>
      </c>
      <c r="I232" s="84">
        <v>0</v>
      </c>
    </row>
    <row r="233" ht="13.5" spans="7:9">
      <c r="G233" s="78" t="s">
        <v>3579</v>
      </c>
      <c r="H233" s="77">
        <v>0</v>
      </c>
      <c r="I233" s="84">
        <v>0</v>
      </c>
    </row>
    <row r="234" ht="13.5" spans="7:9">
      <c r="G234" s="76" t="s">
        <v>86</v>
      </c>
      <c r="H234" s="77">
        <v>400000</v>
      </c>
      <c r="I234" s="84">
        <v>329232</v>
      </c>
    </row>
    <row r="235" ht="13.5" spans="7:9">
      <c r="G235" s="76"/>
      <c r="H235" s="77"/>
      <c r="I235" s="84"/>
    </row>
    <row r="236" ht="13.5" spans="7:9">
      <c r="G236" s="78"/>
      <c r="H236" s="77"/>
      <c r="I236" s="84"/>
    </row>
    <row r="237" ht="13.5" spans="7:9">
      <c r="G237" s="76"/>
      <c r="H237" s="77"/>
      <c r="I237" s="84"/>
    </row>
    <row r="238" ht="13.5" spans="7:9">
      <c r="G238" s="76"/>
      <c r="H238" s="77"/>
      <c r="I238" s="84"/>
    </row>
    <row r="239" ht="13.5" spans="7:9">
      <c r="G239" s="78"/>
      <c r="H239" s="77"/>
      <c r="I239" s="84"/>
    </row>
    <row r="240" ht="13.5" spans="7:9">
      <c r="G240" s="78"/>
      <c r="H240" s="77"/>
      <c r="I240" s="84"/>
    </row>
    <row r="241" ht="13.5" spans="7:9">
      <c r="G241" s="78"/>
      <c r="H241" s="77"/>
      <c r="I241" s="84"/>
    </row>
    <row r="242" ht="13.5" spans="7:9">
      <c r="G242" s="76"/>
      <c r="H242" s="77"/>
      <c r="I242" s="84"/>
    </row>
    <row r="243" ht="13.5" spans="7:9">
      <c r="G243" s="78"/>
      <c r="H243" s="77"/>
      <c r="I243" s="84"/>
    </row>
    <row r="244" ht="13.5" spans="7:9">
      <c r="G244" s="76"/>
      <c r="H244" s="77"/>
      <c r="I244" s="84"/>
    </row>
    <row r="245" ht="13.5" spans="7:9">
      <c r="G245" s="76"/>
      <c r="H245" s="77"/>
      <c r="I245" s="84"/>
    </row>
    <row r="246" ht="13.5" spans="7:9">
      <c r="G246" s="78"/>
      <c r="H246" s="77"/>
      <c r="I246" s="84"/>
    </row>
    <row r="247" ht="13.5" spans="7:9">
      <c r="G247" s="76"/>
      <c r="H247" s="77"/>
      <c r="I247" s="84"/>
    </row>
    <row r="248" ht="13.5" spans="7:9">
      <c r="G248" s="78"/>
      <c r="H248" s="77"/>
      <c r="I248" s="84"/>
    </row>
    <row r="249" ht="13.5" spans="7:9">
      <c r="G249" s="78"/>
      <c r="H249" s="77"/>
      <c r="I249" s="84"/>
    </row>
    <row r="250" ht="13.5" spans="7:9">
      <c r="G250" s="78"/>
      <c r="H250" s="77"/>
      <c r="I250" s="84"/>
    </row>
    <row r="251" ht="13.5" spans="7:9">
      <c r="G251" s="76"/>
      <c r="H251" s="77"/>
      <c r="I251" s="84"/>
    </row>
    <row r="252" ht="13.5" spans="7:9">
      <c r="G252" s="76"/>
      <c r="H252" s="77"/>
      <c r="I252" s="84"/>
    </row>
    <row r="253" ht="13.5" spans="7:9">
      <c r="G253" s="78"/>
      <c r="H253" s="77"/>
      <c r="I253" s="84"/>
    </row>
    <row r="254" ht="13.5" spans="7:9">
      <c r="G254" s="76"/>
      <c r="H254" s="77"/>
      <c r="I254" s="84"/>
    </row>
    <row r="255" ht="13.5" spans="7:9">
      <c r="G255" s="78"/>
      <c r="H255" s="77"/>
      <c r="I255" s="84"/>
    </row>
    <row r="256" ht="13.5" spans="7:9">
      <c r="G256" s="76"/>
      <c r="H256" s="77"/>
      <c r="I256" s="84"/>
    </row>
    <row r="257" ht="13.5" spans="7:9">
      <c r="G257" s="78"/>
      <c r="H257" s="77"/>
      <c r="I257" s="84"/>
    </row>
    <row r="258" ht="13.5" spans="7:9">
      <c r="G258" s="78"/>
      <c r="H258" s="77"/>
      <c r="I258" s="84"/>
    </row>
    <row r="259" ht="13.5" spans="7:9">
      <c r="G259" s="76"/>
      <c r="H259" s="77"/>
      <c r="I259" s="84"/>
    </row>
    <row r="260" ht="13.5" spans="7:9">
      <c r="G260" s="76"/>
      <c r="H260" s="77"/>
      <c r="I260" s="84"/>
    </row>
    <row r="261" ht="13.5" spans="7:9">
      <c r="G261" s="78"/>
      <c r="H261" s="77"/>
      <c r="I261" s="84"/>
    </row>
    <row r="262" ht="13.5" spans="7:9">
      <c r="G262" s="76"/>
      <c r="H262" s="77"/>
      <c r="I262" s="84"/>
    </row>
    <row r="263" ht="13.5" spans="7:9">
      <c r="G263" s="76"/>
      <c r="H263" s="77"/>
      <c r="I263" s="84"/>
    </row>
    <row r="264" ht="13.5" spans="7:9">
      <c r="G264" s="78"/>
      <c r="H264" s="77"/>
      <c r="I264" s="84"/>
    </row>
    <row r="265" ht="13.5" spans="7:9">
      <c r="G265" s="76"/>
      <c r="H265" s="77"/>
      <c r="I265" s="84"/>
    </row>
    <row r="266" ht="13.5" spans="7:9">
      <c r="G266" s="76"/>
      <c r="H266" s="77"/>
      <c r="I266" s="84"/>
    </row>
    <row r="267" ht="13.5" spans="7:9">
      <c r="G267" s="76"/>
      <c r="H267" s="77"/>
      <c r="I267" s="84"/>
    </row>
    <row r="268" ht="13.5" spans="7:9">
      <c r="G268" s="76"/>
      <c r="H268" s="77"/>
      <c r="I268" s="84"/>
    </row>
    <row r="269" ht="13.5" spans="7:9">
      <c r="G269" s="76"/>
      <c r="H269" s="77"/>
      <c r="I269" s="84"/>
    </row>
    <row r="270" ht="13.5" spans="7:9">
      <c r="G270" s="78"/>
      <c r="H270" s="77"/>
      <c r="I270" s="84"/>
    </row>
    <row r="271" ht="13.5" spans="7:9">
      <c r="G271" s="76"/>
      <c r="H271" s="77"/>
      <c r="I271" s="84"/>
    </row>
    <row r="272" ht="13.5" spans="7:9">
      <c r="G272" s="76"/>
      <c r="H272" s="77"/>
      <c r="I272" s="84"/>
    </row>
    <row r="273" ht="13.5" spans="7:9">
      <c r="G273" s="78"/>
      <c r="H273" s="77"/>
      <c r="I273" s="84"/>
    </row>
    <row r="274" ht="13.5" spans="7:9">
      <c r="G274" s="78"/>
      <c r="H274" s="77"/>
      <c r="I274" s="84"/>
    </row>
    <row r="275" ht="13.5" spans="7:9">
      <c r="G275" s="78"/>
      <c r="H275" s="77"/>
      <c r="I275" s="84"/>
    </row>
    <row r="276" ht="13.5" spans="7:9">
      <c r="G276" s="78"/>
      <c r="H276" s="77"/>
      <c r="I276" s="84"/>
    </row>
    <row r="277" ht="13.5" spans="7:9">
      <c r="G277" s="76"/>
      <c r="H277" s="77"/>
      <c r="I277" s="84"/>
    </row>
    <row r="278" ht="13.5" spans="7:9">
      <c r="G278" s="78"/>
      <c r="H278" s="77"/>
      <c r="I278" s="84"/>
    </row>
    <row r="279" ht="13.5" spans="7:9">
      <c r="G279" s="76"/>
      <c r="H279" s="77"/>
      <c r="I279" s="84"/>
    </row>
    <row r="280" ht="13.5" spans="7:9">
      <c r="G280" s="78"/>
      <c r="H280" s="77"/>
      <c r="I280" s="84"/>
    </row>
    <row r="281" ht="13.5" spans="7:9">
      <c r="G281" s="76"/>
      <c r="H281" s="77"/>
      <c r="I281" s="84"/>
    </row>
    <row r="282" ht="13.5" spans="7:9">
      <c r="G282" s="76"/>
      <c r="H282" s="77"/>
      <c r="I282" s="84"/>
    </row>
    <row r="283" ht="13.5" spans="7:9">
      <c r="G283" s="78"/>
      <c r="H283" s="77"/>
      <c r="I283" s="84"/>
    </row>
    <row r="284" ht="13.5" spans="7:9">
      <c r="G284" s="76"/>
      <c r="H284" s="77"/>
      <c r="I284" s="84"/>
    </row>
    <row r="285" ht="13.5" spans="7:9">
      <c r="G285" s="76"/>
      <c r="H285" s="77"/>
      <c r="I285" s="84"/>
    </row>
    <row r="286" ht="13.5" spans="7:9">
      <c r="G286" s="78"/>
      <c r="H286" s="77"/>
      <c r="I286" s="84"/>
    </row>
    <row r="287" ht="13.5" spans="7:9">
      <c r="G287" s="76"/>
      <c r="H287" s="77"/>
      <c r="I287" s="84"/>
    </row>
    <row r="288" ht="13.5" spans="7:9">
      <c r="G288" s="76"/>
      <c r="H288" s="77"/>
      <c r="I288" s="84"/>
    </row>
    <row r="289" ht="13.5" spans="7:9">
      <c r="G289" s="78"/>
      <c r="H289" s="77"/>
      <c r="I289" s="84"/>
    </row>
    <row r="290" ht="13.5" spans="7:9">
      <c r="G290" s="76"/>
      <c r="H290" s="77"/>
      <c r="I290" s="84"/>
    </row>
    <row r="291" ht="13.5" spans="7:9">
      <c r="G291" s="76"/>
      <c r="H291" s="77"/>
      <c r="I291" s="84"/>
    </row>
    <row r="292" ht="13.5" spans="7:9">
      <c r="G292" s="78"/>
      <c r="H292" s="77"/>
      <c r="I292" s="84"/>
    </row>
    <row r="293" ht="13.5" spans="7:9">
      <c r="G293" s="76"/>
      <c r="H293" s="77"/>
      <c r="I293" s="84"/>
    </row>
    <row r="294" ht="13.5" spans="7:9">
      <c r="G294" s="87"/>
      <c r="H294" s="77"/>
      <c r="I294" s="84"/>
    </row>
    <row r="295" ht="13.5" spans="7:9">
      <c r="G295" s="88"/>
      <c r="H295" s="77"/>
      <c r="I295" s="84"/>
    </row>
    <row r="296" ht="13.5" spans="7:9">
      <c r="G296" s="87"/>
      <c r="H296" s="77"/>
      <c r="I296" s="84"/>
    </row>
    <row r="297" ht="13.5" spans="7:9">
      <c r="G297" s="88"/>
      <c r="H297" s="77"/>
      <c r="I297" s="84"/>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M45"/>
  <sheetViews>
    <sheetView workbookViewId="0">
      <selection activeCell="I41" sqref="I41"/>
    </sheetView>
  </sheetViews>
  <sheetFormatPr defaultColWidth="9" defaultRowHeight="13.5"/>
  <cols>
    <col min="9" max="9" width="35.625" style="56" customWidth="1"/>
    <col min="10" max="12" width="12.625" style="56" customWidth="1"/>
    <col min="13" max="13" width="15.625" customWidth="1"/>
  </cols>
  <sheetData>
    <row r="1" ht="31.5" spans="9:12">
      <c r="I1" s="57" t="s">
        <v>3580</v>
      </c>
      <c r="J1" s="57"/>
      <c r="K1" s="57"/>
      <c r="L1" s="57"/>
    </row>
    <row r="2" ht="24" spans="9:12">
      <c r="I2" s="58"/>
      <c r="J2" s="58"/>
      <c r="K2" s="58"/>
      <c r="L2" s="58"/>
    </row>
    <row r="4" spans="9:12">
      <c r="I4" s="59"/>
      <c r="J4" s="59"/>
      <c r="K4" s="59"/>
      <c r="L4" s="59"/>
    </row>
    <row r="5" spans="9:12">
      <c r="I5" s="60" t="s">
        <v>6</v>
      </c>
      <c r="J5" s="60" t="s">
        <v>8</v>
      </c>
      <c r="K5" s="60"/>
      <c r="L5" s="60" t="s">
        <v>9</v>
      </c>
    </row>
    <row r="6" spans="9:12">
      <c r="I6" s="60"/>
      <c r="J6" s="60" t="s">
        <v>13</v>
      </c>
      <c r="K6" s="60" t="s">
        <v>14</v>
      </c>
      <c r="L6" s="60" t="s">
        <v>13</v>
      </c>
    </row>
    <row r="7" spans="9:12">
      <c r="I7" s="60"/>
      <c r="J7" s="60"/>
      <c r="K7" s="60"/>
      <c r="L7" s="60"/>
    </row>
    <row r="8" ht="15" spans="9:13">
      <c r="I8" s="61" t="s">
        <v>18</v>
      </c>
      <c r="J8" s="62">
        <v>193429</v>
      </c>
      <c r="K8" s="62">
        <v>143874</v>
      </c>
      <c r="L8" s="62">
        <v>98187</v>
      </c>
      <c r="M8" s="63">
        <f>J8-L8</f>
        <v>95242</v>
      </c>
    </row>
    <row r="9" spans="9:13">
      <c r="I9" s="64" t="s">
        <v>64</v>
      </c>
      <c r="J9" s="62">
        <v>180221</v>
      </c>
      <c r="K9" s="62">
        <v>136944</v>
      </c>
      <c r="L9" s="62">
        <v>86413</v>
      </c>
      <c r="M9" s="63">
        <f t="shared" ref="M9:M40" si="0">J9-L9</f>
        <v>93808</v>
      </c>
    </row>
    <row r="10" spans="9:13">
      <c r="I10" s="65" t="s">
        <v>65</v>
      </c>
      <c r="J10" s="62">
        <v>16287</v>
      </c>
      <c r="K10" s="62">
        <v>8692</v>
      </c>
      <c r="L10" s="62">
        <v>9705</v>
      </c>
      <c r="M10" s="63">
        <f t="shared" si="0"/>
        <v>6582</v>
      </c>
    </row>
    <row r="11" spans="9:13">
      <c r="I11" s="65" t="s">
        <v>67</v>
      </c>
      <c r="J11" s="62">
        <v>8208</v>
      </c>
      <c r="K11" s="62">
        <v>8141</v>
      </c>
      <c r="L11" s="62">
        <v>4748</v>
      </c>
      <c r="M11" s="63">
        <f t="shared" si="0"/>
        <v>3460</v>
      </c>
    </row>
    <row r="12" spans="9:13">
      <c r="I12" s="65" t="s">
        <v>68</v>
      </c>
      <c r="J12" s="62">
        <v>64400</v>
      </c>
      <c r="K12" s="62">
        <v>62816</v>
      </c>
      <c r="L12" s="62">
        <v>24132</v>
      </c>
      <c r="M12" s="63">
        <f t="shared" si="0"/>
        <v>40268</v>
      </c>
    </row>
    <row r="13" spans="9:13">
      <c r="I13" s="65" t="s">
        <v>69</v>
      </c>
      <c r="J13" s="62">
        <v>156</v>
      </c>
      <c r="K13" s="62">
        <v>156</v>
      </c>
      <c r="L13" s="62">
        <v>19</v>
      </c>
      <c r="M13" s="63">
        <f t="shared" si="0"/>
        <v>137</v>
      </c>
    </row>
    <row r="14" spans="9:13">
      <c r="I14" s="65" t="s">
        <v>70</v>
      </c>
      <c r="J14" s="62">
        <v>1837</v>
      </c>
      <c r="K14" s="62">
        <v>1660</v>
      </c>
      <c r="L14" s="62">
        <v>706</v>
      </c>
      <c r="M14" s="63">
        <f t="shared" si="0"/>
        <v>1131</v>
      </c>
    </row>
    <row r="15" spans="9:13">
      <c r="I15" s="65" t="s">
        <v>71</v>
      </c>
      <c r="J15" s="62">
        <v>17124</v>
      </c>
      <c r="K15" s="62">
        <v>14477</v>
      </c>
      <c r="L15" s="62">
        <v>10518</v>
      </c>
      <c r="M15" s="63">
        <f t="shared" si="0"/>
        <v>6606</v>
      </c>
    </row>
    <row r="16" spans="9:13">
      <c r="I16" s="65" t="s">
        <v>72</v>
      </c>
      <c r="J16" s="62">
        <v>10489</v>
      </c>
      <c r="K16" s="62">
        <v>10132</v>
      </c>
      <c r="L16" s="62">
        <v>6288</v>
      </c>
      <c r="M16" s="63">
        <f t="shared" si="0"/>
        <v>4201</v>
      </c>
    </row>
    <row r="17" spans="9:13">
      <c r="I17" s="65" t="s">
        <v>73</v>
      </c>
      <c r="J17" s="62">
        <v>874</v>
      </c>
      <c r="K17" s="62">
        <v>776</v>
      </c>
      <c r="L17" s="62">
        <v>590</v>
      </c>
      <c r="M17" s="63">
        <f t="shared" si="0"/>
        <v>284</v>
      </c>
    </row>
    <row r="18" spans="9:13">
      <c r="I18" s="65" t="s">
        <v>74</v>
      </c>
      <c r="J18" s="62">
        <v>22938</v>
      </c>
      <c r="K18" s="62">
        <v>11256</v>
      </c>
      <c r="L18" s="62">
        <v>5979</v>
      </c>
      <c r="M18" s="63">
        <f t="shared" si="0"/>
        <v>16959</v>
      </c>
    </row>
    <row r="19" spans="9:13">
      <c r="I19" s="65" t="s">
        <v>75</v>
      </c>
      <c r="J19" s="62">
        <v>11808</v>
      </c>
      <c r="K19" s="62">
        <v>7819</v>
      </c>
      <c r="L19" s="62">
        <v>4568</v>
      </c>
      <c r="M19" s="63">
        <f t="shared" si="0"/>
        <v>7240</v>
      </c>
    </row>
    <row r="20" spans="9:13">
      <c r="I20" s="65" t="s">
        <v>76</v>
      </c>
      <c r="J20" s="62">
        <v>3705</v>
      </c>
      <c r="K20" s="62">
        <v>2329</v>
      </c>
      <c r="L20" s="62">
        <v>2462</v>
      </c>
      <c r="M20" s="63">
        <f t="shared" si="0"/>
        <v>1243</v>
      </c>
    </row>
    <row r="21" spans="9:13">
      <c r="I21" s="65" t="s">
        <v>77</v>
      </c>
      <c r="J21" s="62">
        <v>11647</v>
      </c>
      <c r="K21" s="62">
        <v>177</v>
      </c>
      <c r="L21" s="62">
        <v>9236</v>
      </c>
      <c r="M21" s="63">
        <f t="shared" si="0"/>
        <v>2411</v>
      </c>
    </row>
    <row r="22" spans="9:13">
      <c r="I22" s="65" t="s">
        <v>78</v>
      </c>
      <c r="J22" s="62">
        <v>101</v>
      </c>
      <c r="K22" s="62">
        <v>101</v>
      </c>
      <c r="L22" s="62">
        <v>41</v>
      </c>
      <c r="M22" s="63">
        <f t="shared" si="0"/>
        <v>60</v>
      </c>
    </row>
    <row r="23" spans="9:13">
      <c r="I23" s="65" t="s">
        <v>79</v>
      </c>
      <c r="J23" s="62">
        <v>0</v>
      </c>
      <c r="K23" s="62">
        <v>0</v>
      </c>
      <c r="L23" s="62">
        <v>1</v>
      </c>
      <c r="M23" s="63">
        <f t="shared" si="0"/>
        <v>-1</v>
      </c>
    </row>
    <row r="24" spans="9:13">
      <c r="I24" s="65" t="s">
        <v>80</v>
      </c>
      <c r="J24" s="62">
        <v>0</v>
      </c>
      <c r="K24" s="62">
        <v>0</v>
      </c>
      <c r="L24" s="62">
        <v>0</v>
      </c>
      <c r="M24" s="63">
        <f t="shared" si="0"/>
        <v>0</v>
      </c>
    </row>
    <row r="25" spans="9:13">
      <c r="I25" s="65" t="s">
        <v>81</v>
      </c>
      <c r="J25" s="62">
        <v>2712</v>
      </c>
      <c r="K25" s="62">
        <v>2712</v>
      </c>
      <c r="L25" s="62">
        <v>1149</v>
      </c>
      <c r="M25" s="63">
        <f t="shared" si="0"/>
        <v>1563</v>
      </c>
    </row>
    <row r="26" spans="9:13">
      <c r="I26" s="65" t="s">
        <v>82</v>
      </c>
      <c r="J26" s="62">
        <v>3960</v>
      </c>
      <c r="K26" s="62">
        <v>3579</v>
      </c>
      <c r="L26" s="62">
        <v>3590</v>
      </c>
      <c r="M26" s="63">
        <f t="shared" si="0"/>
        <v>370</v>
      </c>
    </row>
    <row r="27" spans="9:13">
      <c r="I27" s="65" t="s">
        <v>83</v>
      </c>
      <c r="J27" s="62">
        <v>0</v>
      </c>
      <c r="K27" s="62">
        <v>0</v>
      </c>
      <c r="L27" s="62">
        <v>0</v>
      </c>
      <c r="M27" s="63">
        <f t="shared" si="0"/>
        <v>0</v>
      </c>
    </row>
    <row r="28" spans="9:13">
      <c r="I28" s="65" t="s">
        <v>84</v>
      </c>
      <c r="J28" s="62">
        <v>1099</v>
      </c>
      <c r="K28" s="62">
        <v>618</v>
      </c>
      <c r="L28" s="62">
        <v>656</v>
      </c>
      <c r="M28" s="63">
        <f t="shared" si="0"/>
        <v>443</v>
      </c>
    </row>
    <row r="29" spans="9:13">
      <c r="I29" s="65" t="s">
        <v>62</v>
      </c>
      <c r="J29" s="62">
        <v>0</v>
      </c>
      <c r="K29" s="62">
        <v>0</v>
      </c>
      <c r="L29" s="62">
        <v>0</v>
      </c>
      <c r="M29" s="63">
        <f t="shared" si="0"/>
        <v>0</v>
      </c>
    </row>
    <row r="30" spans="9:13">
      <c r="I30" s="65" t="s">
        <v>85</v>
      </c>
      <c r="J30" s="62">
        <v>76</v>
      </c>
      <c r="K30" s="62">
        <v>76</v>
      </c>
      <c r="L30" s="62">
        <v>220</v>
      </c>
      <c r="M30" s="63">
        <f t="shared" si="0"/>
        <v>-144</v>
      </c>
    </row>
    <row r="31" spans="9:13">
      <c r="I31" s="65" t="s">
        <v>86</v>
      </c>
      <c r="J31" s="62">
        <v>0</v>
      </c>
      <c r="K31" s="62">
        <v>0</v>
      </c>
      <c r="L31" s="62">
        <v>0</v>
      </c>
      <c r="M31" s="63">
        <f t="shared" si="0"/>
        <v>0</v>
      </c>
    </row>
    <row r="32" spans="9:13">
      <c r="I32" s="65" t="s">
        <v>87</v>
      </c>
      <c r="J32" s="62">
        <v>2558</v>
      </c>
      <c r="K32" s="62">
        <v>1246</v>
      </c>
      <c r="L32" s="62">
        <v>1805</v>
      </c>
      <c r="M32" s="63">
        <f t="shared" si="0"/>
        <v>753</v>
      </c>
    </row>
    <row r="33" spans="9:13">
      <c r="I33" s="65" t="s">
        <v>88</v>
      </c>
      <c r="J33" s="62">
        <v>242</v>
      </c>
      <c r="K33" s="62">
        <v>181</v>
      </c>
      <c r="L33" s="62">
        <v>0</v>
      </c>
      <c r="M33" s="63">
        <f t="shared" si="0"/>
        <v>242</v>
      </c>
    </row>
    <row r="34" spans="9:13">
      <c r="I34" s="64" t="s">
        <v>89</v>
      </c>
      <c r="J34" s="66">
        <v>13208</v>
      </c>
      <c r="K34" s="62">
        <v>6930</v>
      </c>
      <c r="L34" s="62">
        <v>11774</v>
      </c>
      <c r="M34" s="63">
        <f t="shared" si="0"/>
        <v>1434</v>
      </c>
    </row>
    <row r="35" ht="27" spans="9:13">
      <c r="I35" s="67" t="s">
        <v>90</v>
      </c>
      <c r="J35" s="62">
        <v>2205</v>
      </c>
      <c r="K35" s="62">
        <v>434</v>
      </c>
      <c r="L35" s="62">
        <v>6200</v>
      </c>
      <c r="M35" s="63">
        <f t="shared" si="0"/>
        <v>-3995</v>
      </c>
    </row>
    <row r="36" spans="9:13">
      <c r="I36" s="65" t="s">
        <v>91</v>
      </c>
      <c r="J36" s="68">
        <v>1765</v>
      </c>
      <c r="K36" s="68">
        <v>1765</v>
      </c>
      <c r="L36" s="62">
        <v>962</v>
      </c>
      <c r="M36" s="63">
        <f t="shared" si="0"/>
        <v>803</v>
      </c>
    </row>
    <row r="37" spans="9:13">
      <c r="I37" s="65" t="s">
        <v>92</v>
      </c>
      <c r="J37" s="68">
        <v>340</v>
      </c>
      <c r="K37" s="68">
        <v>340</v>
      </c>
      <c r="L37" s="62">
        <v>143</v>
      </c>
      <c r="M37" s="63">
        <f t="shared" si="0"/>
        <v>197</v>
      </c>
    </row>
    <row r="38" spans="9:13">
      <c r="I38" s="65" t="s">
        <v>86</v>
      </c>
      <c r="J38" s="62"/>
      <c r="K38" s="62"/>
      <c r="L38" s="62">
        <v>0</v>
      </c>
      <c r="M38" s="63">
        <f t="shared" si="0"/>
        <v>0</v>
      </c>
    </row>
    <row r="39" spans="9:13">
      <c r="I39" s="65" t="s">
        <v>87</v>
      </c>
      <c r="J39" s="66">
        <v>4562</v>
      </c>
      <c r="K39" s="62">
        <v>55</v>
      </c>
      <c r="L39" s="62">
        <v>4465</v>
      </c>
      <c r="M39" s="63">
        <f t="shared" si="0"/>
        <v>97</v>
      </c>
    </row>
    <row r="40" spans="9:13">
      <c r="I40" s="65" t="s">
        <v>88</v>
      </c>
      <c r="J40" s="62">
        <v>104</v>
      </c>
      <c r="K40" s="62">
        <v>104</v>
      </c>
      <c r="L40" s="62">
        <v>0</v>
      </c>
      <c r="M40" s="63">
        <f t="shared" si="0"/>
        <v>104</v>
      </c>
    </row>
    <row r="42" spans="10:12">
      <c r="J42" s="69">
        <v>140476</v>
      </c>
      <c r="L42" s="69">
        <v>61979</v>
      </c>
    </row>
    <row r="44" spans="10:12">
      <c r="J44" s="69">
        <v>137135</v>
      </c>
      <c r="L44" s="69">
        <v>58833</v>
      </c>
    </row>
    <row r="45" spans="10:12">
      <c r="J45" s="56">
        <v>76.1</v>
      </c>
      <c r="L45" s="56">
        <v>68.1</v>
      </c>
    </row>
  </sheetData>
  <mergeCells count="5">
    <mergeCell ref="J5:K5"/>
    <mergeCell ref="I5:I7"/>
    <mergeCell ref="J6:J7"/>
    <mergeCell ref="K6:K7"/>
    <mergeCell ref="L6:L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封皮</vt:lpstr>
      <vt:lpstr>收入</vt:lpstr>
      <vt:lpstr>支出</vt:lpstr>
      <vt:lpstr>经济分类</vt:lpstr>
      <vt:lpstr>乡镇收入</vt:lpstr>
      <vt:lpstr>当月完成情况表</vt:lpstr>
      <vt:lpstr>Sheet2</vt:lpstr>
      <vt:lpstr>Sheet1</vt:lpstr>
      <vt:lpstr>Sheet4</vt:lpstr>
      <vt:lpstr>Sheet5</vt:lpstr>
      <vt:lpstr>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2022-02-09T07:20:09Z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